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AB6E7881-DA27-4373-8199-94C9EC0BA8D1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O6" i="1" l="1"/>
  <c r="O12" i="1" s="1"/>
  <c r="O16" i="1"/>
  <c r="O17" i="1"/>
  <c r="O20" i="1"/>
  <c r="O37" i="1"/>
  <c r="O6" i="11"/>
  <c r="O12" i="11" s="1"/>
  <c r="O16" i="11"/>
  <c r="O17" i="11"/>
  <c r="O20" i="11"/>
  <c r="O34" i="11"/>
  <c r="O35" i="11"/>
  <c r="O37" i="11"/>
  <c r="O6" i="12"/>
  <c r="O12" i="12" s="1"/>
  <c r="O16" i="12"/>
  <c r="O17" i="12"/>
  <c r="O20" i="12"/>
  <c r="O34" i="12"/>
  <c r="O35" i="12"/>
  <c r="O37" i="12"/>
  <c r="O6" i="10"/>
  <c r="O12" i="10" s="1"/>
  <c r="O16" i="10"/>
  <c r="O17" i="10"/>
  <c r="O20" i="10"/>
  <c r="O32" i="12" l="1"/>
  <c r="O33" i="12"/>
  <c r="O32" i="11"/>
  <c r="O33" i="11" s="1"/>
  <c r="O36" i="11" s="1"/>
  <c r="O32" i="1"/>
  <c r="O33" i="1" s="1"/>
  <c r="O36" i="1" s="1"/>
  <c r="O32" i="10"/>
  <c r="O33" i="10" l="1"/>
  <c r="O36" i="12"/>
  <c r="O38" i="1"/>
  <c r="O38" i="11"/>
  <c r="H2" i="1"/>
  <c r="H2" i="11"/>
  <c r="H2" i="12"/>
  <c r="H2" i="10"/>
  <c r="O36" i="10" l="1"/>
  <c r="O38" i="12"/>
  <c r="O38" i="10" l="1"/>
  <c r="N34" i="12"/>
  <c r="N35" i="12"/>
  <c r="N37" i="12"/>
  <c r="N34" i="11"/>
  <c r="N35" i="11"/>
  <c r="N37" i="11"/>
  <c r="N37" i="1"/>
  <c r="N20" i="1"/>
  <c r="N20" i="11"/>
  <c r="N20" i="12"/>
  <c r="N20" i="10"/>
  <c r="N16" i="1"/>
  <c r="N17" i="1"/>
  <c r="N16" i="11"/>
  <c r="N17" i="11"/>
  <c r="N16" i="12"/>
  <c r="N17" i="12"/>
  <c r="N16" i="10"/>
  <c r="N17" i="10"/>
  <c r="N6" i="1"/>
  <c r="N6" i="11"/>
  <c r="N6" i="12"/>
  <c r="N6" i="10"/>
  <c r="N32" i="11" l="1"/>
  <c r="N32" i="1"/>
  <c r="N12" i="1"/>
  <c r="N12" i="10"/>
  <c r="N32" i="12"/>
  <c r="N12" i="12"/>
  <c r="N12" i="11"/>
  <c r="N32" i="10"/>
  <c r="M20" i="10"/>
  <c r="M17" i="10"/>
  <c r="N33" i="12" l="1"/>
  <c r="N33" i="11"/>
  <c r="N33" i="1"/>
  <c r="N36" i="1" s="1"/>
  <c r="N33" i="10"/>
  <c r="D34" i="12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K35" i="12"/>
  <c r="L35" i="12"/>
  <c r="M35" i="12"/>
  <c r="D37" i="12"/>
  <c r="E37" i="12"/>
  <c r="F37" i="12"/>
  <c r="G37" i="12"/>
  <c r="H37" i="12"/>
  <c r="I37" i="12"/>
  <c r="J37" i="12"/>
  <c r="K37" i="12"/>
  <c r="L37" i="12"/>
  <c r="M37" i="12"/>
  <c r="D34" i="11"/>
  <c r="E34" i="11"/>
  <c r="F34" i="11"/>
  <c r="G34" i="11"/>
  <c r="H34" i="11"/>
  <c r="I34" i="11"/>
  <c r="J34" i="11"/>
  <c r="K34" i="11"/>
  <c r="L34" i="11"/>
  <c r="M34" i="11"/>
  <c r="D35" i="11"/>
  <c r="E35" i="11"/>
  <c r="F35" i="11"/>
  <c r="G35" i="11"/>
  <c r="H35" i="11"/>
  <c r="I35" i="11"/>
  <c r="J35" i="11"/>
  <c r="K35" i="11"/>
  <c r="L35" i="11"/>
  <c r="M35" i="11"/>
  <c r="D37" i="11"/>
  <c r="E37" i="11"/>
  <c r="F37" i="11"/>
  <c r="G37" i="11"/>
  <c r="H37" i="11"/>
  <c r="I37" i="11"/>
  <c r="J37" i="11"/>
  <c r="K37" i="11"/>
  <c r="L37" i="11"/>
  <c r="M37" i="11"/>
  <c r="D37" i="1"/>
  <c r="E37" i="1"/>
  <c r="F37" i="1"/>
  <c r="G37" i="1"/>
  <c r="H37" i="1"/>
  <c r="I37" i="1"/>
  <c r="J37" i="1"/>
  <c r="K37" i="1"/>
  <c r="L37" i="1"/>
  <c r="M37" i="1"/>
  <c r="N36" i="12" l="1"/>
  <c r="N36" i="11"/>
  <c r="N36" i="10"/>
  <c r="N38" i="1"/>
  <c r="M20" i="1"/>
  <c r="M20" i="11"/>
  <c r="M20" i="12"/>
  <c r="M17" i="1"/>
  <c r="M17" i="11"/>
  <c r="M17" i="12"/>
  <c r="M16" i="1"/>
  <c r="M16" i="11"/>
  <c r="M16" i="12"/>
  <c r="M16" i="10"/>
  <c r="M6" i="1"/>
  <c r="M6" i="11"/>
  <c r="M6" i="12"/>
  <c r="M6" i="10"/>
  <c r="M12" i="12" l="1"/>
  <c r="N38" i="12"/>
  <c r="M12" i="11"/>
  <c r="N38" i="11"/>
  <c r="M12" i="1"/>
  <c r="N38" i="10"/>
  <c r="M12" i="10"/>
  <c r="M32" i="12"/>
  <c r="M32" i="11"/>
  <c r="M32" i="1"/>
  <c r="M32" i="10"/>
  <c r="L20" i="11"/>
  <c r="L20" i="1"/>
  <c r="M33" i="12" l="1"/>
  <c r="M36" i="12" s="1"/>
  <c r="M33" i="11"/>
  <c r="M36" i="11" s="1"/>
  <c r="M33" i="1"/>
  <c r="M33" i="10"/>
  <c r="M36" i="10"/>
  <c r="D20" i="12"/>
  <c r="E20" i="12"/>
  <c r="F20" i="12"/>
  <c r="G20" i="12"/>
  <c r="H20" i="12"/>
  <c r="I20" i="12"/>
  <c r="J20" i="12"/>
  <c r="K20" i="12"/>
  <c r="D17" i="12"/>
  <c r="E17" i="12"/>
  <c r="F17" i="12"/>
  <c r="G17" i="12"/>
  <c r="H17" i="12"/>
  <c r="I17" i="12"/>
  <c r="J17" i="12"/>
  <c r="K17" i="12"/>
  <c r="D16" i="12"/>
  <c r="E16" i="12"/>
  <c r="F16" i="12"/>
  <c r="G16" i="12"/>
  <c r="H16" i="12"/>
  <c r="I16" i="12"/>
  <c r="J16" i="12"/>
  <c r="K16" i="12"/>
  <c r="M38" i="11" l="1"/>
  <c r="M38" i="12"/>
  <c r="M36" i="1"/>
  <c r="M38" i="1" s="1"/>
  <c r="M38" i="10"/>
  <c r="L20" i="12"/>
  <c r="L20" i="10"/>
  <c r="L16" i="1"/>
  <c r="L17" i="1"/>
  <c r="L16" i="11"/>
  <c r="L17" i="11"/>
  <c r="L16" i="12"/>
  <c r="L17" i="12"/>
  <c r="L16" i="10"/>
  <c r="L17" i="10"/>
  <c r="L6" i="1"/>
  <c r="L6" i="11"/>
  <c r="L6" i="12"/>
  <c r="L6" i="10"/>
  <c r="L32" i="11" l="1"/>
  <c r="L32" i="1"/>
  <c r="L12" i="1"/>
  <c r="L12" i="12"/>
  <c r="L12" i="11"/>
  <c r="L32" i="10"/>
  <c r="L12" i="10"/>
  <c r="L32" i="12"/>
  <c r="L33" i="11" l="1"/>
  <c r="L33" i="10"/>
  <c r="L33" i="12"/>
  <c r="L33" i="1"/>
  <c r="K17" i="1"/>
  <c r="K17" i="11"/>
  <c r="K17" i="10"/>
  <c r="K20" i="1"/>
  <c r="K20" i="11"/>
  <c r="K20" i="10"/>
  <c r="K16" i="1"/>
  <c r="K16" i="11"/>
  <c r="K16" i="10"/>
  <c r="K6" i="1"/>
  <c r="K6" i="11"/>
  <c r="K6" i="12"/>
  <c r="K12" i="12" s="1"/>
  <c r="K6" i="10"/>
  <c r="L36" i="11" l="1"/>
  <c r="L38" i="11" s="1"/>
  <c r="K32" i="11"/>
  <c r="L36" i="12"/>
  <c r="L36" i="1"/>
  <c r="L36" i="10"/>
  <c r="K12" i="10"/>
  <c r="K12" i="11"/>
  <c r="K12" i="1"/>
  <c r="K32" i="10"/>
  <c r="K32" i="12"/>
  <c r="K32" i="1"/>
  <c r="L38" i="12" l="1"/>
  <c r="L38" i="1"/>
  <c r="K33" i="1"/>
  <c r="K36" i="1" s="1"/>
  <c r="K38" i="1" s="1"/>
  <c r="L38" i="10"/>
  <c r="K33" i="12"/>
  <c r="K33" i="10"/>
  <c r="K36" i="10" s="1"/>
  <c r="K33" i="11"/>
  <c r="K36" i="11" s="1"/>
  <c r="K38" i="11" s="1"/>
  <c r="K36" i="12" l="1"/>
  <c r="K38" i="12" s="1"/>
  <c r="K38" i="10"/>
  <c r="J20" i="1" l="1"/>
  <c r="J20" i="11"/>
  <c r="J20" i="10"/>
  <c r="J16" i="1"/>
  <c r="J17" i="1"/>
  <c r="J16" i="11"/>
  <c r="J17" i="11"/>
  <c r="J16" i="10"/>
  <c r="J17" i="10"/>
  <c r="J6" i="1"/>
  <c r="J6" i="11"/>
  <c r="J6" i="12"/>
  <c r="J12" i="12" s="1"/>
  <c r="J6" i="10"/>
  <c r="J32" i="10" l="1"/>
  <c r="J12" i="10"/>
  <c r="J12" i="11"/>
  <c r="J12" i="1"/>
  <c r="J32" i="12"/>
  <c r="J32" i="11"/>
  <c r="J32" i="1"/>
  <c r="J33" i="11" l="1"/>
  <c r="J36" i="11" s="1"/>
  <c r="J38" i="11" s="1"/>
  <c r="J33" i="10"/>
  <c r="J33" i="12"/>
  <c r="J36" i="12" s="1"/>
  <c r="J33" i="1"/>
  <c r="J36" i="1" s="1"/>
  <c r="J38" i="1" s="1"/>
  <c r="I20" i="1"/>
  <c r="I20" i="11"/>
  <c r="I20" i="10"/>
  <c r="I17" i="1"/>
  <c r="I17" i="11"/>
  <c r="I17" i="10"/>
  <c r="I16" i="1"/>
  <c r="I16" i="11"/>
  <c r="I16" i="10"/>
  <c r="H17" i="10"/>
  <c r="H17" i="11"/>
  <c r="H17" i="1"/>
  <c r="I6" i="1"/>
  <c r="I6" i="11"/>
  <c r="I6" i="12"/>
  <c r="I12" i="12" s="1"/>
  <c r="I6" i="10"/>
  <c r="J38" i="12" l="1"/>
  <c r="J36" i="10"/>
  <c r="I12" i="10"/>
  <c r="I12" i="11"/>
  <c r="I12" i="1"/>
  <c r="I32" i="12"/>
  <c r="I32" i="11"/>
  <c r="I32" i="1"/>
  <c r="I32" i="10"/>
  <c r="C35" i="12"/>
  <c r="C34" i="12"/>
  <c r="C35" i="11"/>
  <c r="C34" i="11"/>
  <c r="H20" i="11"/>
  <c r="H20" i="1"/>
  <c r="H20" i="10"/>
  <c r="I33" i="10" l="1"/>
  <c r="J38" i="10"/>
  <c r="I33" i="11"/>
  <c r="I36" i="11" s="1"/>
  <c r="I38" i="11" s="1"/>
  <c r="I33" i="1"/>
  <c r="I36" i="1" s="1"/>
  <c r="I38" i="1" s="1"/>
  <c r="I33" i="12"/>
  <c r="I36" i="12" s="1"/>
  <c r="H32" i="1"/>
  <c r="H32" i="11"/>
  <c r="H32" i="12"/>
  <c r="H32" i="10"/>
  <c r="H16" i="1"/>
  <c r="H16" i="11"/>
  <c r="H16" i="10"/>
  <c r="H6" i="1"/>
  <c r="H6" i="11"/>
  <c r="H6" i="12"/>
  <c r="H12" i="12" s="1"/>
  <c r="H6" i="10"/>
  <c r="I38" i="12" l="1"/>
  <c r="I36" i="10"/>
  <c r="H12" i="11"/>
  <c r="H12" i="10"/>
  <c r="H33" i="10" s="1"/>
  <c r="H12" i="1"/>
  <c r="C37" i="12"/>
  <c r="C37" i="11"/>
  <c r="C37" i="1"/>
  <c r="H33" i="11" l="1"/>
  <c r="H36" i="11" s="1"/>
  <c r="H38" i="11" s="1"/>
  <c r="H36" i="10"/>
  <c r="H33" i="1"/>
  <c r="H36" i="1" s="1"/>
  <c r="H38" i="1" s="1"/>
  <c r="H33" i="12"/>
  <c r="H36" i="12" s="1"/>
  <c r="I38" i="10"/>
  <c r="C20" i="12"/>
  <c r="C17" i="12"/>
  <c r="C16" i="12"/>
  <c r="G6" i="12"/>
  <c r="G12" i="12" s="1"/>
  <c r="F6" i="12"/>
  <c r="F12" i="12" s="1"/>
  <c r="E6" i="12"/>
  <c r="E12" i="12" s="1"/>
  <c r="D6" i="12"/>
  <c r="C6" i="12"/>
  <c r="G20" i="11"/>
  <c r="F20" i="11"/>
  <c r="E20" i="11"/>
  <c r="D20" i="11"/>
  <c r="C20" i="11"/>
  <c r="G17" i="11"/>
  <c r="F17" i="11"/>
  <c r="E17" i="11"/>
  <c r="D17" i="11"/>
  <c r="C17" i="11"/>
  <c r="G16" i="11"/>
  <c r="F16" i="11"/>
  <c r="E16" i="11"/>
  <c r="D16" i="11"/>
  <c r="C16" i="11"/>
  <c r="G6" i="11"/>
  <c r="F6" i="11"/>
  <c r="E6" i="11"/>
  <c r="D6" i="11"/>
  <c r="C6" i="11"/>
  <c r="G20" i="1"/>
  <c r="F20" i="1"/>
  <c r="E20" i="1"/>
  <c r="D20" i="1"/>
  <c r="C20" i="1"/>
  <c r="G17" i="1"/>
  <c r="F17" i="1"/>
  <c r="E17" i="1"/>
  <c r="D17" i="1"/>
  <c r="C17" i="1"/>
  <c r="G16" i="1"/>
  <c r="F16" i="1"/>
  <c r="E16" i="1"/>
  <c r="D16" i="1"/>
  <c r="C16" i="1"/>
  <c r="G6" i="1"/>
  <c r="F6" i="1"/>
  <c r="E6" i="1"/>
  <c r="D6" i="1"/>
  <c r="C6" i="1"/>
  <c r="G20" i="10"/>
  <c r="F20" i="10"/>
  <c r="E20" i="10"/>
  <c r="D20" i="10"/>
  <c r="C20" i="10"/>
  <c r="G17" i="10"/>
  <c r="F17" i="10"/>
  <c r="E17" i="10"/>
  <c r="D17" i="10"/>
  <c r="C17" i="10"/>
  <c r="G16" i="10"/>
  <c r="F16" i="10"/>
  <c r="E16" i="10"/>
  <c r="D16" i="10"/>
  <c r="C16" i="10"/>
  <c r="G6" i="10"/>
  <c r="F6" i="10"/>
  <c r="E6" i="10"/>
  <c r="D6" i="10"/>
  <c r="C6" i="10"/>
  <c r="H38" i="12" l="1"/>
  <c r="D12" i="12"/>
  <c r="H38" i="10"/>
  <c r="E32" i="11"/>
  <c r="C12" i="10"/>
  <c r="G12" i="1"/>
  <c r="C12" i="11"/>
  <c r="E12" i="10"/>
  <c r="D12" i="10"/>
  <c r="D12" i="11"/>
  <c r="F12" i="11"/>
  <c r="E12" i="11"/>
  <c r="G12" i="10"/>
  <c r="C12" i="1"/>
  <c r="G12" i="11"/>
  <c r="C12" i="12"/>
  <c r="F12" i="10"/>
  <c r="D12" i="1"/>
  <c r="E12" i="1"/>
  <c r="F12" i="1"/>
  <c r="F32" i="1"/>
  <c r="C32" i="12"/>
  <c r="D32" i="12"/>
  <c r="G32" i="11"/>
  <c r="D32" i="11"/>
  <c r="F32" i="11"/>
  <c r="G32" i="1"/>
  <c r="D32" i="1"/>
  <c r="C32" i="10"/>
  <c r="F32" i="10"/>
  <c r="D32" i="10"/>
  <c r="E32" i="1"/>
  <c r="F32" i="12"/>
  <c r="C32" i="1"/>
  <c r="G32" i="12"/>
  <c r="E32" i="12"/>
  <c r="E32" i="10"/>
  <c r="G32" i="10"/>
  <c r="C32" i="11"/>
  <c r="E33" i="11" l="1"/>
  <c r="E36" i="11" s="1"/>
  <c r="E38" i="11" s="1"/>
  <c r="E33" i="12"/>
  <c r="E36" i="12" s="1"/>
  <c r="C33" i="10"/>
  <c r="E33" i="10"/>
  <c r="E36" i="10" s="1"/>
  <c r="G33" i="12"/>
  <c r="G36" i="12" s="1"/>
  <c r="D33" i="1"/>
  <c r="D36" i="1" s="1"/>
  <c r="D38" i="1" s="1"/>
  <c r="C33" i="12"/>
  <c r="C33" i="1"/>
  <c r="G33" i="1"/>
  <c r="G36" i="1" s="1"/>
  <c r="G38" i="1" s="1"/>
  <c r="F33" i="12"/>
  <c r="F36" i="12" s="1"/>
  <c r="F33" i="11"/>
  <c r="F36" i="11" s="1"/>
  <c r="F38" i="11" s="1"/>
  <c r="E33" i="1"/>
  <c r="E36" i="1" s="1"/>
  <c r="E38" i="1" s="1"/>
  <c r="D33" i="11"/>
  <c r="D36" i="11" s="1"/>
  <c r="D38" i="11" s="1"/>
  <c r="C33" i="11"/>
  <c r="G33" i="11"/>
  <c r="G36" i="11" s="1"/>
  <c r="G38" i="11" s="1"/>
  <c r="F33" i="10"/>
  <c r="G33" i="10"/>
  <c r="D33" i="10"/>
  <c r="D33" i="12"/>
  <c r="D36" i="12" s="1"/>
  <c r="F33" i="1"/>
  <c r="F36" i="1" s="1"/>
  <c r="F38" i="1" s="1"/>
  <c r="F38" i="12" l="1"/>
  <c r="G38" i="12"/>
  <c r="E38" i="12"/>
  <c r="D38" i="12"/>
  <c r="G36" i="10"/>
  <c r="G38" i="10" s="1"/>
  <c r="D36" i="10"/>
  <c r="C36" i="11"/>
  <c r="C36" i="10"/>
  <c r="F36" i="10"/>
  <c r="C36" i="1"/>
  <c r="C36" i="12"/>
  <c r="E38" i="10"/>
  <c r="C38" i="10" l="1"/>
  <c r="C38" i="1"/>
  <c r="D38" i="10"/>
  <c r="C38" i="11"/>
  <c r="F38" i="10"/>
  <c r="C38" i="12"/>
</calcChain>
</file>

<file path=xl/sharedStrings.xml><?xml version="1.0" encoding="utf-8"?>
<sst xmlns="http://schemas.openxmlformats.org/spreadsheetml/2006/main" count="284" uniqueCount="79">
  <si>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</si>
  <si>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</si>
  <si>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</si>
  <si>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</si>
  <si>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</si>
  <si>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</si>
  <si>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</si>
  <si>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</si>
  <si>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</si>
  <si>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</si>
  <si>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</si>
  <si>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</si>
  <si>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</si>
  <si>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</si>
  <si>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</si>
  <si>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</si>
  <si>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</si>
  <si>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</si>
  <si>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</si>
  <si>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</si>
  <si>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</si>
  <si>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</si>
  <si>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</si>
  <si>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</si>
  <si>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</si>
  <si>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</si>
  <si>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</si>
  <si>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</si>
  <si>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</si>
  <si>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</si>
  <si>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</si>
  <si>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</si>
  <si>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</si>
  <si>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</si>
  <si>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</si>
  <si>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</si>
  <si>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</si>
  <si>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</si>
  <si>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</si>
  <si>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</si>
  <si>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</si>
  <si>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</si>
  <si>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</si>
  <si>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</si>
  <si>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</si>
  <si>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</si>
  <si>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</si>
  <si>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</si>
  <si>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</si>
  <si>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</si>
  <si>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</si>
  <si>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</si>
  <si>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</si>
  <si>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</si>
  <si>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</si>
  <si>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</si>
  <si>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</si>
  <si>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</si>
  <si>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</si>
  <si>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</si>
  <si>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</si>
  <si>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</si>
  <si>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</si>
  <si>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</si>
  <si>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</si>
  <si>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</si>
  <si>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Uttar Pradesh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</si>
  <si>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</si>
  <si>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</si>
  <si>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</si>
  <si>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</si>
  <si>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</si>
  <si>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</si>
  <si>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</si>
  <si>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</si>
  <si>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Trade &amp; repair services#</t>
  </si>
  <si>
    <t>#Note:-In 2023-24 Trade &amp; Repair includes Hotel Resturants ,7.2 includes 7.3,7.4,7.5</t>
  </si>
  <si>
    <t>Road transport#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</si>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</sst>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4"/>
      <name val="Calibri"/>
      <family val="2"/>
      <scheme val="minor"/>
    </font>
    <font>
      <sz val="12"/>
      <color theme="1"/>
      <name val="Times New Roman"/>
      <family val="1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4" fillId="0" borderId="0"/>
    <xf numFmtId="0" fontId="5" fillId="0" borderId="0"/>
    <xf numFmtId="0" fontId="4" fillId="2" borderId="1" applyNumberFormat="0" applyFont="0" applyAlignment="0" applyProtection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2" borderId="1" applyNumberFormat="0" applyFont="0" applyAlignment="0" applyProtection="0"/>
    <xf numFmtId="0" fontId="8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6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1" fontId="6" fillId="0" borderId="0" xfId="0" applyNumberFormat="1" applyFont="1" applyFill="1" applyBorder="1" applyProtection="1"/>
    <xf numFmtId="1" fontId="6" fillId="0" borderId="0" xfId="0" applyNumberFormat="1" applyFont="1" applyFill="1" applyBorder="1" applyProtection="1">
      <protection locked="0"/>
    </xf>
    <xf numFmtId="0" fontId="6" fillId="0" borderId="0" xfId="0" quotePrefix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Protection="1"/>
    <xf numFmtId="49" fontId="9" fillId="0" borderId="2" xfId="0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1" fontId="6" fillId="0" borderId="2" xfId="0" applyNumberFormat="1" applyFont="1" applyFill="1" applyBorder="1" applyAlignment="1" applyProtection="1">
      <alignment horizontal="center"/>
    </xf>
    <xf numFmtId="49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1" fontId="6" fillId="0" borderId="2" xfId="0" applyNumberFormat="1" applyFont="1" applyFill="1" applyBorder="1" applyAlignment="1" applyProtection="1">
      <alignment horizontal="center"/>
      <protection locked="0"/>
    </xf>
    <xf numFmtId="49" fontId="9" fillId="3" borderId="2" xfId="0" applyNumberFormat="1" applyFont="1" applyFill="1" applyBorder="1" applyAlignment="1" applyProtection="1">
      <alignment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left" vertical="top" wrapText="1"/>
    </xf>
    <xf numFmtId="49" fontId="9" fillId="3" borderId="2" xfId="0" applyNumberFormat="1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1" fontId="6" fillId="3" borderId="2" xfId="0" applyNumberFormat="1" applyFont="1" applyFill="1" applyBorder="1" applyAlignment="1" applyProtection="1">
      <alignment horizontal="center"/>
    </xf>
    <xf numFmtId="49" fontId="9" fillId="0" borderId="2" xfId="0" quotePrefix="1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  <protection locked="0"/>
    </xf>
    <xf numFmtId="49" fontId="9" fillId="3" borderId="2" xfId="0" quotePrefix="1" applyNumberFormat="1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1" fontId="6" fillId="0" borderId="2" xfId="0" applyNumberFormat="1" applyFont="1" applyBorder="1" applyAlignment="1" applyProtection="1">
      <alignment horizontal="center"/>
      <protection locked="0"/>
    </xf>
    <xf numFmtId="1" fontId="6" fillId="0" borderId="2" xfId="0" applyNumberFormat="1" applyFont="1" applyFill="1" applyBorder="1" applyAlignment="1">
      <alignment horizontal="center" vertical="center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A41"/>
  <sheetViews>
    <sheetView tabSelected="1" zoomScale="66" zoomScaleNormal="66" zoomScaleSheetLayoutView="100" workbookViewId="0">
      <pane xSplit="2" ySplit="5" topLeftCell="C30" activePane="bottomRight" state="frozen"/>
      <selection activeCell="A40" sqref="A40"/>
      <selection pane="topRight" activeCell="A40" sqref="A40"/>
      <selection pane="bottomLeft" activeCell="A40" sqref="A40"/>
      <selection pane="bottomRight" activeCell="J51" sqref="J51"/>
    </sheetView>
  </sheetViews>
  <sheetFormatPr defaultColWidth="8.85546875" defaultRowHeight="15" x14ac:dyDescent="0.25"/>
  <cols>
    <col min="1" max="1" width="11" style="2" customWidth="1"/>
    <col min="2" max="2" width="29.140625" style="2" customWidth="1"/>
    <col min="3" max="6" width="16.42578125" style="2" customWidth="1"/>
    <col min="7" max="15" width="16.42578125" style="1" customWidth="1"/>
    <col min="16" max="18" width="11.42578125" style="2" customWidth="1"/>
    <col min="19" max="46" width="9.140625" style="2" customWidth="1"/>
    <col min="47" max="47" width="12.42578125" style="2" customWidth="1"/>
    <col min="48" max="69" width="9.140625" style="2" customWidth="1"/>
    <col min="70" max="70" width="12.140625" style="2" customWidth="1"/>
    <col min="71" max="74" width="9.140625" style="2" customWidth="1"/>
    <col min="75" max="79" width="9.140625" style="2" hidden="1" customWidth="1"/>
    <col min="80" max="80" width="9.140625" style="2" customWidth="1"/>
    <col min="81" max="85" width="9.140625" style="2" hidden="1" customWidth="1"/>
    <col min="86" max="86" width="9.140625" style="2" customWidth="1"/>
    <col min="87" max="91" width="9.140625" style="2" hidden="1" customWidth="1"/>
    <col min="92" max="92" width="9.140625" style="2" customWidth="1"/>
    <col min="93" max="97" width="9.140625" style="2" hidden="1" customWidth="1"/>
    <col min="98" max="98" width="9.140625" style="2" customWidth="1"/>
    <col min="99" max="103" width="9.140625" style="2" hidden="1" customWidth="1"/>
    <col min="104" max="104" width="9.140625" style="1" customWidth="1"/>
    <col min="105" max="109" width="9.140625" style="1" hidden="1" customWidth="1"/>
    <col min="110" max="110" width="9.140625" style="1" customWidth="1"/>
    <col min="111" max="115" width="9.140625" style="1" hidden="1" customWidth="1"/>
    <col min="116" max="116" width="9.140625" style="1" customWidth="1"/>
    <col min="117" max="121" width="9.140625" style="1" hidden="1" customWidth="1"/>
    <col min="122" max="122" width="9.140625" style="1" customWidth="1"/>
    <col min="123" max="152" width="9.140625" style="2" customWidth="1"/>
    <col min="153" max="153" width="9.140625" style="2" hidden="1" customWidth="1"/>
    <col min="154" max="161" width="9.140625" style="2" customWidth="1"/>
    <col min="162" max="162" width="9.140625" style="2" hidden="1" customWidth="1"/>
    <col min="163" max="167" width="9.140625" style="2" customWidth="1"/>
    <col min="168" max="168" width="9.140625" style="2" hidden="1" customWidth="1"/>
    <col min="169" max="178" width="9.140625" style="2" customWidth="1"/>
    <col min="179" max="182" width="8.85546875" style="2"/>
    <col min="183" max="183" width="12.7109375" style="2" bestFit="1" customWidth="1"/>
    <col min="184" max="16384" width="8.85546875" style="2"/>
  </cols>
  <sheetData>
    <row r="1" spans="1:183" ht="18.75" x14ac:dyDescent="0.3">
      <c r="A1" s="2" t="s">
        <v>53</v>
      </c>
      <c r="B1" s="6" t="s">
        <v>66</v>
      </c>
    </row>
    <row r="2" spans="1:183" ht="15.75" x14ac:dyDescent="0.25">
      <c r="A2" s="7" t="s">
        <v>48</v>
      </c>
      <c r="H2" s="1" t="str">
        <f>[1]GSVA_cur!$I$3</f>
        <v>As on 15.03.2024</v>
      </c>
    </row>
    <row r="3" spans="1:183" ht="15.75" x14ac:dyDescent="0.25">
      <c r="A3" s="7"/>
    </row>
    <row r="4" spans="1:183" ht="15.75" x14ac:dyDescent="0.25">
      <c r="A4" s="7"/>
      <c r="E4" s="5"/>
      <c r="F4" s="5" t="s">
        <v>57</v>
      </c>
    </row>
    <row r="5" spans="1:183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1" t="s">
        <v>65</v>
      </c>
      <c r="H5" s="11" t="s">
        <v>67</v>
      </c>
      <c r="I5" s="11" t="s">
        <v>68</v>
      </c>
      <c r="J5" s="11" t="s">
        <v>69</v>
      </c>
      <c r="K5" s="11" t="s">
        <v>70</v>
      </c>
      <c r="L5" s="11" t="s">
        <v>71</v>
      </c>
      <c r="M5" s="11" t="s">
        <v>72</v>
      </c>
      <c r="N5" s="11" t="s">
        <v>73</v>
      </c>
      <c r="O5" s="11" t="s">
        <v>74</v>
      </c>
    </row>
    <row r="6" spans="1:183" s="1" customFormat="1" ht="30" x14ac:dyDescent="0.25">
      <c r="A6" s="12" t="s">
        <v>26</v>
      </c>
      <c r="B6" s="13" t="s">
        <v>2</v>
      </c>
      <c r="C6" s="14">
        <f>C7+C8+C9+C10</f>
        <v>18325197</v>
      </c>
      <c r="D6" s="14">
        <f t="shared" ref="D6:N6" si="0">D7+D8+D9+D10</f>
        <v>21307587</v>
      </c>
      <c r="E6" s="14">
        <f t="shared" si="0"/>
        <v>23803497</v>
      </c>
      <c r="F6" s="14">
        <f t="shared" si="0"/>
        <v>24523034</v>
      </c>
      <c r="G6" s="14">
        <f t="shared" si="0"/>
        <v>27250612</v>
      </c>
      <c r="H6" s="14">
        <f t="shared" si="0"/>
        <v>29638352</v>
      </c>
      <c r="I6" s="14">
        <f t="shared" si="0"/>
        <v>32617362</v>
      </c>
      <c r="J6" s="14">
        <f t="shared" si="0"/>
        <v>35181399</v>
      </c>
      <c r="K6" s="14">
        <f t="shared" si="0"/>
        <v>38107458</v>
      </c>
      <c r="L6" s="14">
        <f t="shared" si="0"/>
        <v>40462671.392501801</v>
      </c>
      <c r="M6" s="14">
        <f t="shared" si="0"/>
        <v>47104694.735759497</v>
      </c>
      <c r="N6" s="14">
        <f t="shared" si="0"/>
        <v>53440255.463718399</v>
      </c>
      <c r="O6" s="14">
        <f t="shared" ref="O6" si="1">O7+O8+O9+O10</f>
        <v>59758321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GA6" s="2"/>
    </row>
    <row r="7" spans="1:183" ht="15.75" x14ac:dyDescent="0.25">
      <c r="A7" s="15">
        <v>1.1000000000000001</v>
      </c>
      <c r="B7" s="16" t="s">
        <v>59</v>
      </c>
      <c r="C7" s="17">
        <v>12415418</v>
      </c>
      <c r="D7" s="17">
        <v>14951864.000000002</v>
      </c>
      <c r="E7" s="17">
        <v>16250096</v>
      </c>
      <c r="F7" s="17">
        <v>15633360.999999998</v>
      </c>
      <c r="G7" s="17">
        <v>17638489</v>
      </c>
      <c r="H7" s="17">
        <v>19152008</v>
      </c>
      <c r="I7" s="17">
        <v>20579451</v>
      </c>
      <c r="J7" s="17">
        <v>22277846</v>
      </c>
      <c r="K7" s="17">
        <v>24450146</v>
      </c>
      <c r="L7" s="17">
        <v>26175365</v>
      </c>
      <c r="M7" s="17">
        <v>31722358</v>
      </c>
      <c r="N7" s="17">
        <v>35125598</v>
      </c>
      <c r="O7" s="17">
        <v>39116527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1"/>
      <c r="FY7" s="1"/>
      <c r="FZ7" s="1"/>
    </row>
    <row r="8" spans="1:183" ht="15.75" x14ac:dyDescent="0.25">
      <c r="A8" s="15">
        <v>1.2</v>
      </c>
      <c r="B8" s="16" t="s">
        <v>60</v>
      </c>
      <c r="C8" s="17">
        <v>4383166</v>
      </c>
      <c r="D8" s="17">
        <v>4688682</v>
      </c>
      <c r="E8" s="17">
        <v>5898671</v>
      </c>
      <c r="F8" s="17">
        <v>7071078</v>
      </c>
      <c r="G8" s="17">
        <v>7905475</v>
      </c>
      <c r="H8" s="17">
        <v>8374981</v>
      </c>
      <c r="I8" s="17">
        <v>9855821</v>
      </c>
      <c r="J8" s="17">
        <v>10251955</v>
      </c>
      <c r="K8" s="17">
        <v>10626308</v>
      </c>
      <c r="L8" s="17">
        <v>10723275.392501799</v>
      </c>
      <c r="M8" s="17">
        <v>11782026.7357595</v>
      </c>
      <c r="N8" s="17">
        <v>14119011.463718399</v>
      </c>
      <c r="O8" s="17">
        <v>15876539.000000002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1"/>
      <c r="FY8" s="1"/>
      <c r="FZ8" s="1"/>
    </row>
    <row r="9" spans="1:183" ht="15.75" x14ac:dyDescent="0.25">
      <c r="A9" s="15">
        <v>1.3</v>
      </c>
      <c r="B9" s="16" t="s">
        <v>61</v>
      </c>
      <c r="C9" s="17">
        <v>1249516</v>
      </c>
      <c r="D9" s="17">
        <v>1358583</v>
      </c>
      <c r="E9" s="17">
        <v>1312393</v>
      </c>
      <c r="F9" s="17">
        <v>1437865</v>
      </c>
      <c r="G9" s="17">
        <v>1324371</v>
      </c>
      <c r="H9" s="17">
        <v>1632917</v>
      </c>
      <c r="I9" s="17">
        <v>1694872</v>
      </c>
      <c r="J9" s="17">
        <v>1837966.9999999998</v>
      </c>
      <c r="K9" s="17">
        <v>1993803</v>
      </c>
      <c r="L9" s="17">
        <v>2487854</v>
      </c>
      <c r="M9" s="17">
        <v>2432876</v>
      </c>
      <c r="N9" s="17">
        <v>2773567</v>
      </c>
      <c r="O9" s="17">
        <v>3106765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1"/>
      <c r="FY9" s="1"/>
      <c r="FZ9" s="1"/>
    </row>
    <row r="10" spans="1:183" ht="15.75" x14ac:dyDescent="0.25">
      <c r="A10" s="15">
        <v>1.4</v>
      </c>
      <c r="B10" s="16" t="s">
        <v>62</v>
      </c>
      <c r="C10" s="17">
        <v>277097</v>
      </c>
      <c r="D10" s="17">
        <v>308458</v>
      </c>
      <c r="E10" s="17">
        <v>342337</v>
      </c>
      <c r="F10" s="17">
        <v>380730</v>
      </c>
      <c r="G10" s="17">
        <v>382277</v>
      </c>
      <c r="H10" s="17">
        <v>478446</v>
      </c>
      <c r="I10" s="17">
        <v>487218</v>
      </c>
      <c r="J10" s="17">
        <v>813631</v>
      </c>
      <c r="K10" s="17">
        <v>1037201</v>
      </c>
      <c r="L10" s="17">
        <v>1076177</v>
      </c>
      <c r="M10" s="17">
        <v>1167434</v>
      </c>
      <c r="N10" s="17">
        <v>1422079</v>
      </c>
      <c r="O10" s="17">
        <v>1658490.0000000002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1"/>
      <c r="FY10" s="1"/>
      <c r="FZ10" s="1"/>
    </row>
    <row r="11" spans="1:183" ht="15.75" x14ac:dyDescent="0.25">
      <c r="A11" s="8" t="s">
        <v>31</v>
      </c>
      <c r="B11" s="16" t="s">
        <v>3</v>
      </c>
      <c r="C11" s="17">
        <v>653517</v>
      </c>
      <c r="D11" s="17">
        <v>688795</v>
      </c>
      <c r="E11" s="17">
        <v>868920.00000000012</v>
      </c>
      <c r="F11" s="17">
        <v>961501</v>
      </c>
      <c r="G11" s="17">
        <v>1126263</v>
      </c>
      <c r="H11" s="17">
        <v>1246237</v>
      </c>
      <c r="I11" s="17">
        <v>2552481</v>
      </c>
      <c r="J11" s="17">
        <v>2475576</v>
      </c>
      <c r="K11" s="17">
        <v>1781018.9999999998</v>
      </c>
      <c r="L11" s="17">
        <v>1800565.0000000002</v>
      </c>
      <c r="M11" s="17">
        <v>1559406.9417285337</v>
      </c>
      <c r="N11" s="17">
        <v>2480776.9804519368</v>
      </c>
      <c r="O11" s="17">
        <v>2982429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1"/>
      <c r="FY11" s="1"/>
      <c r="FZ11" s="1"/>
    </row>
    <row r="12" spans="1:183" ht="15.75" x14ac:dyDescent="0.25">
      <c r="A12" s="18"/>
      <c r="B12" s="19" t="s">
        <v>28</v>
      </c>
      <c r="C12" s="20">
        <f>C6+C11</f>
        <v>18978714</v>
      </c>
      <c r="D12" s="20">
        <f t="shared" ref="D12:N12" si="2">D6+D11</f>
        <v>21996382</v>
      </c>
      <c r="E12" s="20">
        <f t="shared" si="2"/>
        <v>24672417</v>
      </c>
      <c r="F12" s="20">
        <f t="shared" si="2"/>
        <v>25484535</v>
      </c>
      <c r="G12" s="20">
        <f t="shared" si="2"/>
        <v>28376875</v>
      </c>
      <c r="H12" s="20">
        <f t="shared" si="2"/>
        <v>30884589</v>
      </c>
      <c r="I12" s="20">
        <f t="shared" si="2"/>
        <v>35169843</v>
      </c>
      <c r="J12" s="20">
        <f t="shared" si="2"/>
        <v>37656975</v>
      </c>
      <c r="K12" s="20">
        <f t="shared" si="2"/>
        <v>39888477</v>
      </c>
      <c r="L12" s="20">
        <f t="shared" si="2"/>
        <v>42263236.392501801</v>
      </c>
      <c r="M12" s="20">
        <f t="shared" si="2"/>
        <v>48664101.677488029</v>
      </c>
      <c r="N12" s="20">
        <f t="shared" si="2"/>
        <v>55921032.444170333</v>
      </c>
      <c r="O12" s="20">
        <f t="shared" ref="O12" si="3">O6+O11</f>
        <v>62740750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1"/>
      <c r="FY12" s="1"/>
      <c r="FZ12" s="1"/>
    </row>
    <row r="13" spans="1:183" s="1" customFormat="1" ht="15.75" x14ac:dyDescent="0.25">
      <c r="A13" s="12" t="s">
        <v>32</v>
      </c>
      <c r="B13" s="13" t="s">
        <v>4</v>
      </c>
      <c r="C13" s="14">
        <v>8763582</v>
      </c>
      <c r="D13" s="14">
        <v>9522404</v>
      </c>
      <c r="E13" s="14">
        <v>11377466</v>
      </c>
      <c r="F13" s="14">
        <v>10512538</v>
      </c>
      <c r="G13" s="14">
        <v>13134491</v>
      </c>
      <c r="H13" s="14">
        <v>18103770</v>
      </c>
      <c r="I13" s="14">
        <v>17731090</v>
      </c>
      <c r="J13" s="14">
        <v>17342739</v>
      </c>
      <c r="K13" s="14">
        <v>18011175</v>
      </c>
      <c r="L13" s="14">
        <v>18456803</v>
      </c>
      <c r="M13" s="14">
        <v>22432199</v>
      </c>
      <c r="N13" s="14">
        <v>24945905</v>
      </c>
      <c r="O13" s="14">
        <v>27282181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GA13" s="2"/>
    </row>
    <row r="14" spans="1:183" ht="30" x14ac:dyDescent="0.25">
      <c r="A14" s="8" t="s">
        <v>33</v>
      </c>
      <c r="B14" s="16" t="s">
        <v>5</v>
      </c>
      <c r="C14" s="17">
        <v>926845.99999999988</v>
      </c>
      <c r="D14" s="17">
        <v>1228906</v>
      </c>
      <c r="E14" s="17">
        <v>1663539</v>
      </c>
      <c r="F14" s="17">
        <v>2001775.9999999998</v>
      </c>
      <c r="G14" s="17">
        <v>2261370</v>
      </c>
      <c r="H14" s="17">
        <v>2778157</v>
      </c>
      <c r="I14" s="17">
        <v>3073717</v>
      </c>
      <c r="J14" s="17">
        <v>3150667</v>
      </c>
      <c r="K14" s="17">
        <v>4032019.9999999995</v>
      </c>
      <c r="L14" s="17">
        <v>3786778</v>
      </c>
      <c r="M14" s="17">
        <v>5562812</v>
      </c>
      <c r="N14" s="17">
        <v>6002106</v>
      </c>
      <c r="O14" s="17">
        <v>6502742.3611598806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3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3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3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1"/>
      <c r="FY14" s="1"/>
      <c r="FZ14" s="1"/>
    </row>
    <row r="15" spans="1:183" ht="15.75" x14ac:dyDescent="0.25">
      <c r="A15" s="8" t="s">
        <v>34</v>
      </c>
      <c r="B15" s="16" t="s">
        <v>6</v>
      </c>
      <c r="C15" s="17">
        <v>8487701</v>
      </c>
      <c r="D15" s="17">
        <v>9320623</v>
      </c>
      <c r="E15" s="17">
        <v>10113422</v>
      </c>
      <c r="F15" s="17">
        <v>11285665</v>
      </c>
      <c r="G15" s="17">
        <v>11527519</v>
      </c>
      <c r="H15" s="17">
        <v>12518605</v>
      </c>
      <c r="I15" s="17">
        <v>13728724</v>
      </c>
      <c r="J15" s="17">
        <v>16145124</v>
      </c>
      <c r="K15" s="17">
        <v>16880350</v>
      </c>
      <c r="L15" s="17">
        <v>16151463</v>
      </c>
      <c r="M15" s="17">
        <v>20840872</v>
      </c>
      <c r="N15" s="17">
        <v>23868323</v>
      </c>
      <c r="O15" s="17">
        <v>27892839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3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3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1"/>
      <c r="FY15" s="1"/>
      <c r="FZ15" s="1"/>
    </row>
    <row r="16" spans="1:183" ht="15.75" x14ac:dyDescent="0.25">
      <c r="A16" s="18"/>
      <c r="B16" s="19" t="s">
        <v>29</v>
      </c>
      <c r="C16" s="20">
        <f>C13+C14+C15</f>
        <v>18178129</v>
      </c>
      <c r="D16" s="20">
        <f t="shared" ref="D16:I16" si="4">D13+D14+D15</f>
        <v>20071933</v>
      </c>
      <c r="E16" s="20">
        <f t="shared" si="4"/>
        <v>23154427</v>
      </c>
      <c r="F16" s="20">
        <f t="shared" si="4"/>
        <v>23799979</v>
      </c>
      <c r="G16" s="20">
        <f t="shared" si="4"/>
        <v>26923380</v>
      </c>
      <c r="H16" s="20">
        <f t="shared" si="4"/>
        <v>33400532</v>
      </c>
      <c r="I16" s="20">
        <f t="shared" si="4"/>
        <v>34533531</v>
      </c>
      <c r="J16" s="20">
        <f t="shared" ref="J16:K16" si="5">J13+J14+J15</f>
        <v>36638530</v>
      </c>
      <c r="K16" s="20">
        <f t="shared" si="5"/>
        <v>38923545</v>
      </c>
      <c r="L16" s="20">
        <f t="shared" ref="L16:M16" si="6">L13+L14+L15</f>
        <v>38395044</v>
      </c>
      <c r="M16" s="20">
        <f t="shared" si="6"/>
        <v>48835883</v>
      </c>
      <c r="N16" s="20">
        <f t="shared" ref="N16" si="7">N13+N14+N15</f>
        <v>54816334</v>
      </c>
      <c r="O16" s="20">
        <f t="shared" ref="O16" si="8">O13+O14+O15</f>
        <v>61677762.361159883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3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3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1"/>
      <c r="FY16" s="1"/>
      <c r="FZ16" s="1"/>
    </row>
    <row r="17" spans="1:183" s="1" customFormat="1" ht="30" x14ac:dyDescent="0.25">
      <c r="A17" s="12" t="s">
        <v>35</v>
      </c>
      <c r="B17" s="13" t="s">
        <v>7</v>
      </c>
      <c r="C17" s="14">
        <f>C18+C19</f>
        <v>6946588.3179423101</v>
      </c>
      <c r="D17" s="14">
        <f t="shared" ref="D17:I17" si="9">D18+D19</f>
        <v>7472500.2446572389</v>
      </c>
      <c r="E17" s="14">
        <f t="shared" si="9"/>
        <v>8669015.0133567955</v>
      </c>
      <c r="F17" s="14">
        <f t="shared" si="9"/>
        <v>9325621.8739527501</v>
      </c>
      <c r="G17" s="14">
        <f t="shared" si="9"/>
        <v>10507009.479263745</v>
      </c>
      <c r="H17" s="14">
        <f t="shared" si="9"/>
        <v>11590254.755563442</v>
      </c>
      <c r="I17" s="14">
        <f t="shared" si="9"/>
        <v>13049251.694951775</v>
      </c>
      <c r="J17" s="14">
        <f t="shared" ref="J17:K17" si="10">J18+J19</f>
        <v>14949884.922002751</v>
      </c>
      <c r="K17" s="14">
        <f t="shared" si="10"/>
        <v>16293217</v>
      </c>
      <c r="L17" s="14">
        <f t="shared" ref="L17:M17" si="11">L18+L19</f>
        <v>12254491</v>
      </c>
      <c r="M17" s="14">
        <f t="shared" si="11"/>
        <v>14871994</v>
      </c>
      <c r="N17" s="14">
        <f t="shared" ref="N17" si="12">N18+N19</f>
        <v>17204004</v>
      </c>
      <c r="O17" s="14">
        <f t="shared" ref="O17" si="13">O18+O19</f>
        <v>19134339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GA17" s="2"/>
    </row>
    <row r="18" spans="1:183" ht="15.75" x14ac:dyDescent="0.25">
      <c r="A18" s="15">
        <v>6.1</v>
      </c>
      <c r="B18" s="16" t="s">
        <v>75</v>
      </c>
      <c r="C18" s="14">
        <v>6162195.3556000004</v>
      </c>
      <c r="D18" s="14">
        <v>6641138.0700621912</v>
      </c>
      <c r="E18" s="14">
        <v>7679624.2219331982</v>
      </c>
      <c r="F18" s="14">
        <v>8409934.6542000007</v>
      </c>
      <c r="G18" s="14">
        <v>9487706.2028437555</v>
      </c>
      <c r="H18" s="14">
        <v>10486587.2035363</v>
      </c>
      <c r="I18" s="14">
        <v>11819320.974539647</v>
      </c>
      <c r="J18" s="14">
        <v>13403963.87220845</v>
      </c>
      <c r="K18" s="14">
        <v>14303739</v>
      </c>
      <c r="L18" s="14">
        <v>11520887</v>
      </c>
      <c r="M18" s="14">
        <v>13622798</v>
      </c>
      <c r="N18" s="14">
        <v>15807690</v>
      </c>
      <c r="O18" s="14">
        <v>19134339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1"/>
      <c r="FY18" s="1"/>
      <c r="FZ18" s="1"/>
    </row>
    <row r="19" spans="1:183" ht="15.75" x14ac:dyDescent="0.25">
      <c r="A19" s="15">
        <v>6.2</v>
      </c>
      <c r="B19" s="16" t="s">
        <v>9</v>
      </c>
      <c r="C19" s="14">
        <v>784392.96234231</v>
      </c>
      <c r="D19" s="14">
        <v>831362.17459504725</v>
      </c>
      <c r="E19" s="14">
        <v>989390.79142359807</v>
      </c>
      <c r="F19" s="14">
        <v>915687.21975275001</v>
      </c>
      <c r="G19" s="14">
        <v>1019303.2764199898</v>
      </c>
      <c r="H19" s="14">
        <v>1103667.5520271414</v>
      </c>
      <c r="I19" s="14">
        <v>1229930.720412127</v>
      </c>
      <c r="J19" s="14">
        <v>1545921.0497943023</v>
      </c>
      <c r="K19" s="14">
        <v>1989478</v>
      </c>
      <c r="L19" s="14">
        <v>733604</v>
      </c>
      <c r="M19" s="14">
        <v>1249196</v>
      </c>
      <c r="N19" s="14">
        <v>1396314</v>
      </c>
      <c r="O19" s="1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1"/>
      <c r="FY19" s="1"/>
      <c r="FZ19" s="1"/>
    </row>
    <row r="20" spans="1:183" s="1" customFormat="1" ht="45" x14ac:dyDescent="0.25">
      <c r="A20" s="21" t="s">
        <v>36</v>
      </c>
      <c r="B20" s="22" t="s">
        <v>10</v>
      </c>
      <c r="C20" s="14">
        <f>C21+C22+C23+C24+C25+C26+C27</f>
        <v>4047468.0037999996</v>
      </c>
      <c r="D20" s="14">
        <f t="shared" ref="D20:N20" si="14">D21+D22+D23+D24+D25+D26+D27</f>
        <v>4918356.6460446119</v>
      </c>
      <c r="E20" s="14">
        <f t="shared" si="14"/>
        <v>6101010.4849552065</v>
      </c>
      <c r="F20" s="14">
        <f t="shared" si="14"/>
        <v>7243854.5919641564</v>
      </c>
      <c r="G20" s="14">
        <f t="shared" si="14"/>
        <v>8182395.6014354685</v>
      </c>
      <c r="H20" s="14">
        <f t="shared" si="14"/>
        <v>8793898.7600564547</v>
      </c>
      <c r="I20" s="14">
        <f t="shared" si="14"/>
        <v>9591114.8681757748</v>
      </c>
      <c r="J20" s="14">
        <f t="shared" si="14"/>
        <v>10809427</v>
      </c>
      <c r="K20" s="14">
        <f t="shared" si="14"/>
        <v>11854635.242999999</v>
      </c>
      <c r="L20" s="14">
        <f t="shared" si="14"/>
        <v>10290956</v>
      </c>
      <c r="M20" s="14">
        <f t="shared" si="14"/>
        <v>13933630</v>
      </c>
      <c r="N20" s="14">
        <f t="shared" si="14"/>
        <v>16949060</v>
      </c>
      <c r="O20" s="14">
        <f t="shared" ref="O20" si="15">O21+O22+O23+O24+O25+O26+O27</f>
        <v>19834141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GA20" s="2"/>
    </row>
    <row r="21" spans="1:183" ht="15.75" x14ac:dyDescent="0.25">
      <c r="A21" s="15">
        <v>7.1</v>
      </c>
      <c r="B21" s="16" t="s">
        <v>11</v>
      </c>
      <c r="C21" s="14">
        <v>1065434</v>
      </c>
      <c r="D21" s="14">
        <v>1226394</v>
      </c>
      <c r="E21" s="14">
        <v>1397228</v>
      </c>
      <c r="F21" s="14">
        <v>1539115</v>
      </c>
      <c r="G21" s="14">
        <v>1553983</v>
      </c>
      <c r="H21" s="14">
        <v>1722212</v>
      </c>
      <c r="I21" s="14">
        <v>2037270</v>
      </c>
      <c r="J21" s="14">
        <v>2149221</v>
      </c>
      <c r="K21" s="14">
        <v>2131849</v>
      </c>
      <c r="L21" s="14">
        <v>2331951</v>
      </c>
      <c r="M21" s="14">
        <v>2430169</v>
      </c>
      <c r="N21" s="14">
        <v>2620287</v>
      </c>
      <c r="O21" s="14">
        <v>2799948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1"/>
      <c r="FY21" s="1"/>
      <c r="FZ21" s="1"/>
    </row>
    <row r="22" spans="1:183" ht="15.75" x14ac:dyDescent="0.25">
      <c r="A22" s="15">
        <v>7.2</v>
      </c>
      <c r="B22" s="16" t="s">
        <v>77</v>
      </c>
      <c r="C22" s="14">
        <v>1976900.9935000001</v>
      </c>
      <c r="D22" s="14">
        <v>2477769.8039268204</v>
      </c>
      <c r="E22" s="14">
        <v>2885934.221479719</v>
      </c>
      <c r="F22" s="14">
        <v>3624607.4924134766</v>
      </c>
      <c r="G22" s="14">
        <v>4066588.4459920065</v>
      </c>
      <c r="H22" s="14">
        <v>4447678.7402910711</v>
      </c>
      <c r="I22" s="14">
        <v>4951907.3762746938</v>
      </c>
      <c r="J22" s="14">
        <v>5764736</v>
      </c>
      <c r="K22" s="14">
        <v>6549485.79</v>
      </c>
      <c r="L22" s="14">
        <v>4674355</v>
      </c>
      <c r="M22" s="14">
        <v>7574076</v>
      </c>
      <c r="N22" s="14">
        <v>9850396</v>
      </c>
      <c r="O22" s="14">
        <v>12195133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1"/>
      <c r="FY22" s="1"/>
      <c r="FZ22" s="1"/>
    </row>
    <row r="23" spans="1:183" ht="15.75" x14ac:dyDescent="0.25">
      <c r="A23" s="15">
        <v>7.3</v>
      </c>
      <c r="B23" s="16" t="s">
        <v>13</v>
      </c>
      <c r="C23" s="14">
        <v>1495.6854000000001</v>
      </c>
      <c r="D23" s="14">
        <v>782.80460000000005</v>
      </c>
      <c r="E23" s="14">
        <v>528.28160000000003</v>
      </c>
      <c r="F23" s="14">
        <v>646.2885</v>
      </c>
      <c r="G23" s="14">
        <v>687.66020000000003</v>
      </c>
      <c r="H23" s="14">
        <v>1105.328</v>
      </c>
      <c r="I23" s="14">
        <v>910.69017166197284</v>
      </c>
      <c r="J23" s="14">
        <v>1552</v>
      </c>
      <c r="K23" s="14">
        <v>1549.6179999999999</v>
      </c>
      <c r="L23" s="14">
        <v>2072</v>
      </c>
      <c r="M23" s="14">
        <v>3207</v>
      </c>
      <c r="N23" s="14">
        <v>3463</v>
      </c>
      <c r="O23" s="1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1"/>
      <c r="FY23" s="1"/>
      <c r="FZ23" s="1"/>
    </row>
    <row r="24" spans="1:183" ht="15.75" x14ac:dyDescent="0.25">
      <c r="A24" s="15">
        <v>7.4</v>
      </c>
      <c r="B24" s="16" t="s">
        <v>14</v>
      </c>
      <c r="C24" s="14">
        <v>7630.1632</v>
      </c>
      <c r="D24" s="14">
        <v>14732.3037</v>
      </c>
      <c r="E24" s="14">
        <v>15691.7376</v>
      </c>
      <c r="F24" s="14">
        <v>21881.0592</v>
      </c>
      <c r="G24" s="14">
        <v>42777.989399999999</v>
      </c>
      <c r="H24" s="14">
        <v>50337.821400000001</v>
      </c>
      <c r="I24" s="14">
        <v>51283.486690570819</v>
      </c>
      <c r="J24" s="14">
        <v>32901</v>
      </c>
      <c r="K24" s="14">
        <v>64419.417999999998</v>
      </c>
      <c r="L24" s="14">
        <v>45338</v>
      </c>
      <c r="M24" s="14">
        <v>41783</v>
      </c>
      <c r="N24" s="14">
        <v>49524</v>
      </c>
      <c r="O24" s="1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1"/>
      <c r="FY24" s="1"/>
      <c r="FZ24" s="1"/>
    </row>
    <row r="25" spans="1:183" ht="15.75" x14ac:dyDescent="0.25">
      <c r="A25" s="15">
        <v>7.5</v>
      </c>
      <c r="B25" s="16" t="s">
        <v>15</v>
      </c>
      <c r="C25" s="14">
        <v>9842.1617000000006</v>
      </c>
      <c r="D25" s="14">
        <v>12018.733817791084</v>
      </c>
      <c r="E25" s="14">
        <v>14738.244275487108</v>
      </c>
      <c r="F25" s="14">
        <v>17905.75185068067</v>
      </c>
      <c r="G25" s="14">
        <v>19652.505843462226</v>
      </c>
      <c r="H25" s="14">
        <v>57601.870365384937</v>
      </c>
      <c r="I25" s="14">
        <v>67920.315038849876</v>
      </c>
      <c r="J25" s="14">
        <v>124763</v>
      </c>
      <c r="K25" s="14">
        <v>72789.417000000001</v>
      </c>
      <c r="L25" s="14">
        <v>23292</v>
      </c>
      <c r="M25" s="14">
        <v>48336</v>
      </c>
      <c r="N25" s="14">
        <v>58116</v>
      </c>
      <c r="O25" s="1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1"/>
      <c r="FY25" s="1"/>
      <c r="FZ25" s="1"/>
    </row>
    <row r="26" spans="1:183" ht="15.75" x14ac:dyDescent="0.25">
      <c r="A26" s="15">
        <v>7.6</v>
      </c>
      <c r="B26" s="16" t="s">
        <v>16</v>
      </c>
      <c r="C26" s="17">
        <v>111006</v>
      </c>
      <c r="D26" s="17">
        <v>122608</v>
      </c>
      <c r="E26" s="17">
        <v>137454</v>
      </c>
      <c r="F26" s="17">
        <v>141867</v>
      </c>
      <c r="G26" s="17">
        <v>151842</v>
      </c>
      <c r="H26" s="17">
        <v>160060</v>
      </c>
      <c r="I26" s="17">
        <v>176755</v>
      </c>
      <c r="J26" s="17">
        <v>247842.99999999997</v>
      </c>
      <c r="K26" s="17">
        <v>267826</v>
      </c>
      <c r="L26" s="17">
        <v>281163</v>
      </c>
      <c r="M26" s="17">
        <v>289209</v>
      </c>
      <c r="N26" s="17">
        <v>323679</v>
      </c>
      <c r="O26" s="17">
        <v>361164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1"/>
      <c r="FY26" s="1"/>
      <c r="FZ26" s="1"/>
    </row>
    <row r="27" spans="1:183" ht="30" x14ac:dyDescent="0.25">
      <c r="A27" s="15">
        <v>7.7</v>
      </c>
      <c r="B27" s="16" t="s">
        <v>17</v>
      </c>
      <c r="C27" s="17">
        <v>875159</v>
      </c>
      <c r="D27" s="17">
        <v>1064051</v>
      </c>
      <c r="E27" s="17">
        <v>1649436</v>
      </c>
      <c r="F27" s="17">
        <v>1897832</v>
      </c>
      <c r="G27" s="17">
        <v>2346864</v>
      </c>
      <c r="H27" s="17">
        <v>2354903</v>
      </c>
      <c r="I27" s="17">
        <v>2305068</v>
      </c>
      <c r="J27" s="17">
        <v>2488411</v>
      </c>
      <c r="K27" s="17">
        <v>2766716</v>
      </c>
      <c r="L27" s="17">
        <v>2932785</v>
      </c>
      <c r="M27" s="17">
        <v>3546850</v>
      </c>
      <c r="N27" s="17">
        <v>4043594.9999999995</v>
      </c>
      <c r="O27" s="17">
        <v>4477896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1"/>
      <c r="FY27" s="1"/>
      <c r="FZ27" s="1"/>
    </row>
    <row r="28" spans="1:183" ht="15.75" x14ac:dyDescent="0.25">
      <c r="A28" s="8" t="s">
        <v>37</v>
      </c>
      <c r="B28" s="16" t="s">
        <v>18</v>
      </c>
      <c r="C28" s="17">
        <v>2518198</v>
      </c>
      <c r="D28" s="17">
        <v>2812002</v>
      </c>
      <c r="E28" s="17">
        <v>3139689</v>
      </c>
      <c r="F28" s="17">
        <v>3520922</v>
      </c>
      <c r="G28" s="17">
        <v>3937660</v>
      </c>
      <c r="H28" s="17">
        <v>3888479</v>
      </c>
      <c r="I28" s="17">
        <v>4759968</v>
      </c>
      <c r="J28" s="17">
        <v>5213097</v>
      </c>
      <c r="K28" s="17">
        <v>5728944</v>
      </c>
      <c r="L28" s="17">
        <v>5869244</v>
      </c>
      <c r="M28" s="17">
        <v>6255925</v>
      </c>
      <c r="N28" s="17">
        <v>6759292</v>
      </c>
      <c r="O28" s="17">
        <v>7229136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1"/>
      <c r="FY28" s="1"/>
      <c r="FZ28" s="1"/>
    </row>
    <row r="29" spans="1:183" ht="45" x14ac:dyDescent="0.25">
      <c r="A29" s="8" t="s">
        <v>38</v>
      </c>
      <c r="B29" s="16" t="s">
        <v>19</v>
      </c>
      <c r="C29" s="17">
        <v>9745417</v>
      </c>
      <c r="D29" s="17">
        <v>11527819</v>
      </c>
      <c r="E29" s="17">
        <v>13018473</v>
      </c>
      <c r="F29" s="17">
        <v>14515638</v>
      </c>
      <c r="G29" s="17">
        <v>15767496</v>
      </c>
      <c r="H29" s="17">
        <v>17347668</v>
      </c>
      <c r="I29" s="17">
        <v>18910067</v>
      </c>
      <c r="J29" s="17">
        <v>20640405</v>
      </c>
      <c r="K29" s="17">
        <v>21976731</v>
      </c>
      <c r="L29" s="17">
        <v>22705523</v>
      </c>
      <c r="M29" s="17">
        <v>25928712.252007388</v>
      </c>
      <c r="N29" s="17">
        <v>29618230.503792122</v>
      </c>
      <c r="O29" s="17">
        <v>32939426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1"/>
      <c r="FY29" s="1"/>
      <c r="FZ29" s="1"/>
    </row>
    <row r="30" spans="1:183" ht="15.75" x14ac:dyDescent="0.25">
      <c r="A30" s="8" t="s">
        <v>39</v>
      </c>
      <c r="B30" s="16" t="s">
        <v>54</v>
      </c>
      <c r="C30" s="17">
        <v>4234830</v>
      </c>
      <c r="D30" s="17">
        <v>5058674</v>
      </c>
      <c r="E30" s="17">
        <v>5483464</v>
      </c>
      <c r="F30" s="17">
        <v>5973724</v>
      </c>
      <c r="G30" s="17">
        <v>6317700</v>
      </c>
      <c r="H30" s="17">
        <v>7249403.9999999991</v>
      </c>
      <c r="I30" s="17">
        <v>8748596</v>
      </c>
      <c r="J30" s="17">
        <v>9699168</v>
      </c>
      <c r="K30" s="17">
        <v>10868897</v>
      </c>
      <c r="L30" s="17">
        <v>10904266</v>
      </c>
      <c r="M30" s="17">
        <v>12001168</v>
      </c>
      <c r="N30" s="17">
        <v>13478937</v>
      </c>
      <c r="O30" s="17">
        <v>15536269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1"/>
      <c r="FY30" s="1"/>
      <c r="FZ30" s="1"/>
    </row>
    <row r="31" spans="1:183" ht="15.75" x14ac:dyDescent="0.25">
      <c r="A31" s="8" t="s">
        <v>40</v>
      </c>
      <c r="B31" s="16" t="s">
        <v>20</v>
      </c>
      <c r="C31" s="17">
        <v>3540115</v>
      </c>
      <c r="D31" s="17">
        <v>3862890</v>
      </c>
      <c r="E31" s="17">
        <v>4318007</v>
      </c>
      <c r="F31" s="17">
        <v>5035071</v>
      </c>
      <c r="G31" s="17">
        <v>5752631</v>
      </c>
      <c r="H31" s="17">
        <v>6535170</v>
      </c>
      <c r="I31" s="17">
        <v>7605234</v>
      </c>
      <c r="J31" s="17">
        <v>8677886</v>
      </c>
      <c r="K31" s="17">
        <v>9986864</v>
      </c>
      <c r="L31" s="17">
        <v>8659596</v>
      </c>
      <c r="M31" s="17">
        <v>10344508</v>
      </c>
      <c r="N31" s="17">
        <v>11677530</v>
      </c>
      <c r="O31" s="17">
        <v>13295106.152156699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1"/>
      <c r="FY31" s="1"/>
      <c r="FZ31" s="1"/>
    </row>
    <row r="32" spans="1:183" ht="15.75" x14ac:dyDescent="0.25">
      <c r="A32" s="18"/>
      <c r="B32" s="19" t="s">
        <v>30</v>
      </c>
      <c r="C32" s="20">
        <f>C17+C20+C28+C29+C30+C31</f>
        <v>31032616.321742311</v>
      </c>
      <c r="D32" s="20">
        <f t="shared" ref="D32:G32" si="16">D17+D20+D28+D29+D30+D31</f>
        <v>35652241.890701853</v>
      </c>
      <c r="E32" s="20">
        <f t="shared" si="16"/>
        <v>40729658.498312004</v>
      </c>
      <c r="F32" s="20">
        <f t="shared" si="16"/>
        <v>45614831.465916902</v>
      </c>
      <c r="G32" s="20">
        <f t="shared" si="16"/>
        <v>50464892.080699213</v>
      </c>
      <c r="H32" s="20">
        <f t="shared" ref="H32:J32" si="17">H17+H20+H28+H29+H30+H31</f>
        <v>55404874.515619896</v>
      </c>
      <c r="I32" s="20">
        <f t="shared" si="17"/>
        <v>62664231.563127548</v>
      </c>
      <c r="J32" s="20">
        <f t="shared" si="17"/>
        <v>69989867.922002748</v>
      </c>
      <c r="K32" s="20">
        <f t="shared" ref="K32:L32" si="18">K17+K20+K28+K29+K30+K31</f>
        <v>76709288.243000001</v>
      </c>
      <c r="L32" s="20">
        <f t="shared" si="18"/>
        <v>70684076</v>
      </c>
      <c r="M32" s="20">
        <f t="shared" ref="M32:N32" si="19">M17+M20+M28+M29+M30+M31</f>
        <v>83335937.252007395</v>
      </c>
      <c r="N32" s="20">
        <f t="shared" si="19"/>
        <v>95687053.503792122</v>
      </c>
      <c r="O32" s="20">
        <f t="shared" ref="O32" si="20">O17+O20+O28+O29+O30+O31</f>
        <v>107968417.1521567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1"/>
      <c r="FY32" s="1"/>
      <c r="FZ32" s="1"/>
    </row>
    <row r="33" spans="1:183" s="1" customFormat="1" ht="15.75" x14ac:dyDescent="0.25">
      <c r="A33" s="23" t="s">
        <v>27</v>
      </c>
      <c r="B33" s="24" t="s">
        <v>41</v>
      </c>
      <c r="C33" s="25">
        <f>C12+C16+C32</f>
        <v>68189459.321742311</v>
      </c>
      <c r="D33" s="25">
        <f t="shared" ref="D33:G33" si="21">D12+D16+D32</f>
        <v>77720556.89070186</v>
      </c>
      <c r="E33" s="25">
        <f t="shared" si="21"/>
        <v>88556502.498311996</v>
      </c>
      <c r="F33" s="25">
        <f t="shared" si="21"/>
        <v>94899345.465916902</v>
      </c>
      <c r="G33" s="25">
        <f t="shared" si="21"/>
        <v>105765147.08069921</v>
      </c>
      <c r="H33" s="25">
        <f t="shared" ref="H33:I33" si="22">H12+H16+H32</f>
        <v>119689995.5156199</v>
      </c>
      <c r="I33" s="25">
        <f t="shared" si="22"/>
        <v>132367605.56312755</v>
      </c>
      <c r="J33" s="25">
        <f t="shared" ref="J33:K33" si="23">J12+J16+J32</f>
        <v>144285372.92200273</v>
      </c>
      <c r="K33" s="25">
        <f t="shared" si="23"/>
        <v>155521310.243</v>
      </c>
      <c r="L33" s="25">
        <f t="shared" ref="L33:M33" si="24">L12+L16+L32</f>
        <v>151342356.3925018</v>
      </c>
      <c r="M33" s="25">
        <f t="shared" si="24"/>
        <v>180835921.92949542</v>
      </c>
      <c r="N33" s="25">
        <f t="shared" ref="N33" si="25">N12+N16+N32</f>
        <v>206424419.94796246</v>
      </c>
      <c r="O33" s="25">
        <f t="shared" ref="O33" si="26">O12+O16+O32</f>
        <v>232386929.51331657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GA33" s="2"/>
    </row>
    <row r="34" spans="1:183" ht="15.75" x14ac:dyDescent="0.25">
      <c r="A34" s="26" t="s">
        <v>43</v>
      </c>
      <c r="B34" s="27" t="s">
        <v>25</v>
      </c>
      <c r="C34" s="17">
        <v>7063428</v>
      </c>
      <c r="D34" s="17">
        <v>7797299.8699999992</v>
      </c>
      <c r="E34" s="17">
        <v>8585161</v>
      </c>
      <c r="F34" s="17">
        <v>9524544</v>
      </c>
      <c r="G34" s="17">
        <v>11172960</v>
      </c>
      <c r="H34" s="17">
        <v>12639646</v>
      </c>
      <c r="I34" s="17">
        <v>14229984</v>
      </c>
      <c r="J34" s="17">
        <v>16649312</v>
      </c>
      <c r="K34" s="17">
        <v>17377300</v>
      </c>
      <c r="L34" s="17">
        <v>18297886</v>
      </c>
      <c r="M34" s="17">
        <v>23614355</v>
      </c>
      <c r="N34" s="17">
        <v>26452731.626010001</v>
      </c>
      <c r="O34" s="17">
        <v>29657349.880549904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</row>
    <row r="35" spans="1:183" ht="15.75" x14ac:dyDescent="0.25">
      <c r="A35" s="26" t="s">
        <v>44</v>
      </c>
      <c r="B35" s="27" t="s">
        <v>24</v>
      </c>
      <c r="C35" s="17">
        <v>2847843</v>
      </c>
      <c r="D35" s="17">
        <v>3278565</v>
      </c>
      <c r="E35" s="17">
        <v>3106020</v>
      </c>
      <c r="F35" s="17">
        <v>3244923</v>
      </c>
      <c r="G35" s="17">
        <v>3157313</v>
      </c>
      <c r="H35" s="17">
        <v>3459619</v>
      </c>
      <c r="I35" s="17">
        <v>2605040</v>
      </c>
      <c r="J35" s="17">
        <v>2716680</v>
      </c>
      <c r="K35" s="17">
        <v>2892429</v>
      </c>
      <c r="L35" s="17">
        <v>5145593</v>
      </c>
      <c r="M35" s="17">
        <v>6890823</v>
      </c>
      <c r="N35" s="17">
        <v>7073159.0269923909</v>
      </c>
      <c r="O35" s="17">
        <v>7258160.1490387954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</row>
    <row r="36" spans="1:183" ht="15.75" x14ac:dyDescent="0.25">
      <c r="A36" s="28" t="s">
        <v>45</v>
      </c>
      <c r="B36" s="29" t="s">
        <v>55</v>
      </c>
      <c r="C36" s="20">
        <f>C33+C34-C35</f>
        <v>72405044.321742311</v>
      </c>
      <c r="D36" s="20">
        <f t="shared" ref="D36:L36" si="27">D33+D34-D35</f>
        <v>82239291.760701865</v>
      </c>
      <c r="E36" s="20">
        <f t="shared" si="27"/>
        <v>94035643.498311996</v>
      </c>
      <c r="F36" s="20">
        <f t="shared" si="27"/>
        <v>101178966.4659169</v>
      </c>
      <c r="G36" s="20">
        <f t="shared" si="27"/>
        <v>113780794.08069921</v>
      </c>
      <c r="H36" s="20">
        <f t="shared" si="27"/>
        <v>128870022.5156199</v>
      </c>
      <c r="I36" s="20">
        <f t="shared" si="27"/>
        <v>143992549.56312755</v>
      </c>
      <c r="J36" s="20">
        <f t="shared" si="27"/>
        <v>158218004.92200273</v>
      </c>
      <c r="K36" s="20">
        <f t="shared" si="27"/>
        <v>170006181.243</v>
      </c>
      <c r="L36" s="20">
        <f t="shared" si="27"/>
        <v>164494649.3925018</v>
      </c>
      <c r="M36" s="20">
        <f>M33+M34-M35</f>
        <v>197559453.92949542</v>
      </c>
      <c r="N36" s="20">
        <f>N33+N34-N35</f>
        <v>225803992.54698008</v>
      </c>
      <c r="O36" s="20">
        <f>O33+O34-O35</f>
        <v>254786119.24482769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</row>
    <row r="37" spans="1:183" ht="15.75" x14ac:dyDescent="0.25">
      <c r="A37" s="26" t="s">
        <v>46</v>
      </c>
      <c r="B37" s="27" t="s">
        <v>42</v>
      </c>
      <c r="C37" s="17">
        <v>2015910</v>
      </c>
      <c r="D37" s="17">
        <v>2046780</v>
      </c>
      <c r="E37" s="17">
        <v>2078120</v>
      </c>
      <c r="F37" s="17">
        <v>2109940</v>
      </c>
      <c r="G37" s="17">
        <v>2142250</v>
      </c>
      <c r="H37" s="17">
        <v>2175050</v>
      </c>
      <c r="I37" s="17">
        <v>2208360</v>
      </c>
      <c r="J37" s="17">
        <v>2242170</v>
      </c>
      <c r="K37" s="17">
        <v>2276500</v>
      </c>
      <c r="L37" s="17">
        <v>2296720</v>
      </c>
      <c r="M37" s="17">
        <v>2323010</v>
      </c>
      <c r="N37" s="17">
        <v>2346920</v>
      </c>
      <c r="O37" s="17">
        <v>2370820</v>
      </c>
      <c r="P37" s="1"/>
      <c r="Q37" s="1"/>
      <c r="R37" s="1"/>
    </row>
    <row r="38" spans="1:183" ht="15.75" x14ac:dyDescent="0.25">
      <c r="A38" s="28" t="s">
        <v>47</v>
      </c>
      <c r="B38" s="29" t="s">
        <v>58</v>
      </c>
      <c r="C38" s="20">
        <f>C36/C37*1000</f>
        <v>35916.803985169128</v>
      </c>
      <c r="D38" s="20">
        <f t="shared" ref="D38:N38" si="28">D36/D37*1000</f>
        <v>40179.839435944195</v>
      </c>
      <c r="E38" s="20">
        <f t="shared" si="28"/>
        <v>45250.343338359671</v>
      </c>
      <c r="F38" s="20">
        <f t="shared" si="28"/>
        <v>47953.48041456956</v>
      </c>
      <c r="G38" s="20">
        <f t="shared" si="28"/>
        <v>53112.7525175396</v>
      </c>
      <c r="H38" s="20">
        <f t="shared" si="28"/>
        <v>59249.223013549068</v>
      </c>
      <c r="I38" s="20">
        <f t="shared" si="28"/>
        <v>65203.386025434054</v>
      </c>
      <c r="J38" s="20">
        <f t="shared" si="28"/>
        <v>70564.678379428282</v>
      </c>
      <c r="K38" s="20">
        <f t="shared" si="28"/>
        <v>74678.753016911927</v>
      </c>
      <c r="L38" s="20">
        <f t="shared" si="28"/>
        <v>71621.551339519749</v>
      </c>
      <c r="M38" s="20">
        <f t="shared" si="28"/>
        <v>85044.599002800431</v>
      </c>
      <c r="N38" s="20">
        <f t="shared" si="28"/>
        <v>96212.905658045478</v>
      </c>
      <c r="O38" s="20">
        <f t="shared" ref="O38" si="29">O36/O37*1000</f>
        <v>107467.50881333365</v>
      </c>
      <c r="P38" s="3"/>
      <c r="Q38" s="3"/>
      <c r="R38" s="3"/>
      <c r="BS38" s="4"/>
      <c r="BT38" s="4"/>
      <c r="BU38" s="4"/>
      <c r="BV38" s="4"/>
    </row>
    <row r="39" spans="1:183" x14ac:dyDescent="0.25">
      <c r="B39" s="2" t="s">
        <v>76</v>
      </c>
    </row>
    <row r="41" spans="1:183" x14ac:dyDescent="0.25">
      <c r="B41" s="2" t="s">
        <v>78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W41"/>
  <sheetViews>
    <sheetView zoomScale="66" zoomScaleNormal="66" zoomScaleSheetLayoutView="100" workbookViewId="0">
      <pane xSplit="2" ySplit="5" topLeftCell="C36" activePane="bottomRight" state="frozen"/>
      <selection activeCell="B41" sqref="B41"/>
      <selection pane="topRight" activeCell="B41" sqref="B41"/>
      <selection pane="bottomLeft" activeCell="B41" sqref="B41"/>
      <selection pane="bottomRight" activeCell="B39" sqref="B39"/>
    </sheetView>
  </sheetViews>
  <sheetFormatPr defaultColWidth="8.85546875" defaultRowHeight="15" x14ac:dyDescent="0.25"/>
  <cols>
    <col min="1" max="1" width="11" style="2" customWidth="1"/>
    <col min="2" max="2" width="21.140625" style="2" customWidth="1"/>
    <col min="3" max="6" width="16.42578125" style="2" customWidth="1"/>
    <col min="7" max="15" width="16.42578125" style="1" customWidth="1"/>
    <col min="16" max="42" width="9.140625" style="2" customWidth="1"/>
    <col min="43" max="43" width="12.42578125" style="2" customWidth="1"/>
    <col min="44" max="65" width="9.140625" style="2" customWidth="1"/>
    <col min="66" max="66" width="12.140625" style="2" customWidth="1"/>
    <col min="67" max="70" width="9.140625" style="2" customWidth="1"/>
    <col min="71" max="75" width="9.140625" style="2" hidden="1" customWidth="1"/>
    <col min="76" max="76" width="9.140625" style="2" customWidth="1"/>
    <col min="77" max="81" width="9.140625" style="2" hidden="1" customWidth="1"/>
    <col min="82" max="82" width="9.140625" style="2" customWidth="1"/>
    <col min="83" max="87" width="9.140625" style="2" hidden="1" customWidth="1"/>
    <col min="88" max="88" width="9.140625" style="2" customWidth="1"/>
    <col min="89" max="93" width="9.140625" style="2" hidden="1" customWidth="1"/>
    <col min="94" max="94" width="9.140625" style="2" customWidth="1"/>
    <col min="95" max="99" width="9.140625" style="2" hidden="1" customWidth="1"/>
    <col min="100" max="100" width="9.140625" style="1" customWidth="1"/>
    <col min="101" max="105" width="9.140625" style="1" hidden="1" customWidth="1"/>
    <col min="106" max="106" width="9.140625" style="1" customWidth="1"/>
    <col min="107" max="111" width="9.140625" style="1" hidden="1" customWidth="1"/>
    <col min="112" max="112" width="9.140625" style="1" customWidth="1"/>
    <col min="113" max="117" width="9.140625" style="1" hidden="1" customWidth="1"/>
    <col min="118" max="118" width="9.140625" style="1" customWidth="1"/>
    <col min="119" max="148" width="9.140625" style="2" customWidth="1"/>
    <col min="149" max="149" width="9.140625" style="2" hidden="1" customWidth="1"/>
    <col min="150" max="157" width="9.140625" style="2" customWidth="1"/>
    <col min="158" max="158" width="9.140625" style="2" hidden="1" customWidth="1"/>
    <col min="159" max="163" width="9.140625" style="2" customWidth="1"/>
    <col min="164" max="164" width="9.140625" style="2" hidden="1" customWidth="1"/>
    <col min="165" max="174" width="9.140625" style="2" customWidth="1"/>
    <col min="175" max="175" width="9.140625" style="2"/>
    <col min="176" max="178" width="8.85546875" style="2"/>
    <col min="179" max="179" width="12.7109375" style="2" bestFit="1" customWidth="1"/>
    <col min="180" max="16384" width="8.85546875" style="2"/>
  </cols>
  <sheetData>
    <row r="1" spans="1:179" ht="18.75" x14ac:dyDescent="0.3">
      <c r="A1" s="2" t="s">
        <v>53</v>
      </c>
      <c r="B1" s="6" t="s">
        <v>66</v>
      </c>
    </row>
    <row r="2" spans="1:179" ht="15.75" x14ac:dyDescent="0.25">
      <c r="A2" s="7" t="s">
        <v>49</v>
      </c>
      <c r="H2" s="1" t="str">
        <f>[1]GSVA_cur!$I$3</f>
        <v>As on 15.03.2024</v>
      </c>
    </row>
    <row r="3" spans="1:179" ht="15.75" x14ac:dyDescent="0.25">
      <c r="A3" s="7"/>
    </row>
    <row r="4" spans="1:179" ht="15.75" x14ac:dyDescent="0.25">
      <c r="A4" s="7"/>
      <c r="E4" s="5"/>
      <c r="F4" s="5" t="s">
        <v>57</v>
      </c>
    </row>
    <row r="5" spans="1:179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1" t="s">
        <v>65</v>
      </c>
      <c r="H5" s="11" t="s">
        <v>67</v>
      </c>
      <c r="I5" s="11" t="s">
        <v>68</v>
      </c>
      <c r="J5" s="11" t="s">
        <v>69</v>
      </c>
      <c r="K5" s="11" t="s">
        <v>70</v>
      </c>
      <c r="L5" s="11" t="s">
        <v>71</v>
      </c>
      <c r="M5" s="11" t="s">
        <v>72</v>
      </c>
      <c r="N5" s="11" t="s">
        <v>73</v>
      </c>
      <c r="O5" s="11" t="s">
        <v>74</v>
      </c>
    </row>
    <row r="6" spans="1:179" s="1" customFormat="1" ht="30" x14ac:dyDescent="0.25">
      <c r="A6" s="12" t="s">
        <v>26</v>
      </c>
      <c r="B6" s="13" t="s">
        <v>2</v>
      </c>
      <c r="C6" s="14">
        <f>C7+C8+C9+C10</f>
        <v>18325197</v>
      </c>
      <c r="D6" s="14">
        <f t="shared" ref="D6:N6" si="0">D7+D8+D9+D10</f>
        <v>19161813</v>
      </c>
      <c r="E6" s="14">
        <f t="shared" si="0"/>
        <v>19071717</v>
      </c>
      <c r="F6" s="14">
        <f t="shared" si="0"/>
        <v>18685675</v>
      </c>
      <c r="G6" s="14">
        <f t="shared" si="0"/>
        <v>19479107</v>
      </c>
      <c r="H6" s="14">
        <f t="shared" si="0"/>
        <v>20695953</v>
      </c>
      <c r="I6" s="14">
        <f t="shared" si="0"/>
        <v>21466259</v>
      </c>
      <c r="J6" s="14">
        <f t="shared" si="0"/>
        <v>22446325</v>
      </c>
      <c r="K6" s="14">
        <f t="shared" si="0"/>
        <v>22687674</v>
      </c>
      <c r="L6" s="14">
        <f t="shared" si="0"/>
        <v>23080051.541461952</v>
      </c>
      <c r="M6" s="14">
        <f t="shared" si="0"/>
        <v>26557309.170115598</v>
      </c>
      <c r="N6" s="14">
        <f t="shared" si="0"/>
        <v>28448499.549299702</v>
      </c>
      <c r="O6" s="14">
        <f t="shared" ref="O6" si="1">O7+O8+O9+O10</f>
        <v>29961898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W6" s="2"/>
    </row>
    <row r="7" spans="1:179" ht="15.75" x14ac:dyDescent="0.25">
      <c r="A7" s="15">
        <v>1.1000000000000001</v>
      </c>
      <c r="B7" s="16" t="s">
        <v>59</v>
      </c>
      <c r="C7" s="30">
        <v>12415418</v>
      </c>
      <c r="D7" s="30">
        <v>13040500</v>
      </c>
      <c r="E7" s="30">
        <v>12747030</v>
      </c>
      <c r="F7" s="30">
        <v>12055193</v>
      </c>
      <c r="G7" s="30">
        <v>12645300</v>
      </c>
      <c r="H7" s="30">
        <v>13474756</v>
      </c>
      <c r="I7" s="30">
        <v>13956557.999999998</v>
      </c>
      <c r="J7" s="30">
        <v>14616794</v>
      </c>
      <c r="K7" s="30">
        <v>14390449</v>
      </c>
      <c r="L7" s="30">
        <v>14887445.000000002</v>
      </c>
      <c r="M7" s="30">
        <v>17585188</v>
      </c>
      <c r="N7" s="30">
        <v>18567369</v>
      </c>
      <c r="O7" s="30">
        <v>19220297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1"/>
      <c r="FU7" s="1"/>
      <c r="FV7" s="1"/>
    </row>
    <row r="8" spans="1:179" ht="15.75" x14ac:dyDescent="0.25">
      <c r="A8" s="15">
        <v>1.2</v>
      </c>
      <c r="B8" s="16" t="s">
        <v>60</v>
      </c>
      <c r="C8" s="30">
        <v>4383166</v>
      </c>
      <c r="D8" s="30">
        <v>4597236</v>
      </c>
      <c r="E8" s="30">
        <v>4814463</v>
      </c>
      <c r="F8" s="30">
        <v>5086211</v>
      </c>
      <c r="G8" s="30">
        <v>5275807</v>
      </c>
      <c r="H8" s="30">
        <v>5456389</v>
      </c>
      <c r="I8" s="30">
        <v>5736052</v>
      </c>
      <c r="J8" s="30">
        <v>5975825</v>
      </c>
      <c r="K8" s="30">
        <v>6284918</v>
      </c>
      <c r="L8" s="30">
        <v>6031087.5414619502</v>
      </c>
      <c r="M8" s="30">
        <v>6723553.1701155994</v>
      </c>
      <c r="N8" s="30">
        <v>7517524.5492997002</v>
      </c>
      <c r="O8" s="30">
        <v>8252898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1"/>
      <c r="FU8" s="1"/>
      <c r="FV8" s="1"/>
    </row>
    <row r="9" spans="1:179" ht="15.75" x14ac:dyDescent="0.25">
      <c r="A9" s="15">
        <v>1.3</v>
      </c>
      <c r="B9" s="16" t="s">
        <v>61</v>
      </c>
      <c r="C9" s="30">
        <v>1249516</v>
      </c>
      <c r="D9" s="30">
        <v>1234036</v>
      </c>
      <c r="E9" s="30">
        <v>1210684</v>
      </c>
      <c r="F9" s="30">
        <v>1225528</v>
      </c>
      <c r="G9" s="30">
        <v>1232579</v>
      </c>
      <c r="H9" s="30">
        <v>1366520</v>
      </c>
      <c r="I9" s="30">
        <v>1368184</v>
      </c>
      <c r="J9" s="30">
        <v>1426602</v>
      </c>
      <c r="K9" s="30">
        <v>1561702</v>
      </c>
      <c r="L9" s="30">
        <v>1680662</v>
      </c>
      <c r="M9" s="30">
        <v>1727084</v>
      </c>
      <c r="N9" s="30">
        <v>1773528</v>
      </c>
      <c r="O9" s="30">
        <v>1812478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1"/>
      <c r="FU9" s="1"/>
      <c r="FV9" s="1"/>
    </row>
    <row r="10" spans="1:179" ht="30" x14ac:dyDescent="0.25">
      <c r="A10" s="15">
        <v>1.4</v>
      </c>
      <c r="B10" s="16" t="s">
        <v>62</v>
      </c>
      <c r="C10" s="30">
        <v>277097</v>
      </c>
      <c r="D10" s="30">
        <v>290041</v>
      </c>
      <c r="E10" s="30">
        <v>299540</v>
      </c>
      <c r="F10" s="30">
        <v>318743</v>
      </c>
      <c r="G10" s="30">
        <v>325421</v>
      </c>
      <c r="H10" s="30">
        <v>398288</v>
      </c>
      <c r="I10" s="30">
        <v>405465</v>
      </c>
      <c r="J10" s="30">
        <v>427104</v>
      </c>
      <c r="K10" s="30">
        <v>450605</v>
      </c>
      <c r="L10" s="30">
        <v>480857</v>
      </c>
      <c r="M10" s="30">
        <v>521484</v>
      </c>
      <c r="N10" s="30">
        <v>590078</v>
      </c>
      <c r="O10" s="30">
        <v>676225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1"/>
      <c r="FU10" s="1"/>
      <c r="FV10" s="1"/>
    </row>
    <row r="11" spans="1:179" ht="15.75" x14ac:dyDescent="0.25">
      <c r="A11" s="8" t="s">
        <v>31</v>
      </c>
      <c r="B11" s="16" t="s">
        <v>3</v>
      </c>
      <c r="C11" s="30">
        <v>653517</v>
      </c>
      <c r="D11" s="30">
        <v>649503</v>
      </c>
      <c r="E11" s="30">
        <v>715213</v>
      </c>
      <c r="F11" s="30">
        <v>916712.99999999988</v>
      </c>
      <c r="G11" s="30">
        <v>1213638</v>
      </c>
      <c r="H11" s="30">
        <v>1329085</v>
      </c>
      <c r="I11" s="30">
        <v>2735837</v>
      </c>
      <c r="J11" s="30">
        <v>2628885</v>
      </c>
      <c r="K11" s="30">
        <v>1853966</v>
      </c>
      <c r="L11" s="30">
        <v>1892213</v>
      </c>
      <c r="M11" s="30">
        <v>1596025.4336644714</v>
      </c>
      <c r="N11" s="30">
        <v>2604098.4477949622</v>
      </c>
      <c r="O11" s="30">
        <v>2839340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1"/>
      <c r="FU11" s="1"/>
      <c r="FV11" s="1"/>
    </row>
    <row r="12" spans="1:179" ht="15.75" x14ac:dyDescent="0.25">
      <c r="A12" s="18"/>
      <c r="B12" s="19" t="s">
        <v>28</v>
      </c>
      <c r="C12" s="20">
        <f>C6+C11</f>
        <v>18978714</v>
      </c>
      <c r="D12" s="20">
        <f t="shared" ref="D12:N12" si="2">D6+D11</f>
        <v>19811316</v>
      </c>
      <c r="E12" s="20">
        <f t="shared" si="2"/>
        <v>19786930</v>
      </c>
      <c r="F12" s="20">
        <f t="shared" si="2"/>
        <v>19602388</v>
      </c>
      <c r="G12" s="20">
        <f t="shared" si="2"/>
        <v>20692745</v>
      </c>
      <c r="H12" s="20">
        <f t="shared" si="2"/>
        <v>22025038</v>
      </c>
      <c r="I12" s="20">
        <f t="shared" si="2"/>
        <v>24202096</v>
      </c>
      <c r="J12" s="20">
        <f t="shared" si="2"/>
        <v>25075210</v>
      </c>
      <c r="K12" s="20">
        <f t="shared" si="2"/>
        <v>24541640</v>
      </c>
      <c r="L12" s="20">
        <f t="shared" si="2"/>
        <v>24972264.541461952</v>
      </c>
      <c r="M12" s="20">
        <f t="shared" si="2"/>
        <v>28153334.603780068</v>
      </c>
      <c r="N12" s="20">
        <f t="shared" si="2"/>
        <v>31052597.997094665</v>
      </c>
      <c r="O12" s="20">
        <f t="shared" ref="O12" si="3">O6+O11</f>
        <v>32801238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1"/>
      <c r="FU12" s="1"/>
      <c r="FV12" s="1"/>
    </row>
    <row r="13" spans="1:179" s="1" customFormat="1" ht="15.75" x14ac:dyDescent="0.25">
      <c r="A13" s="12" t="s">
        <v>32</v>
      </c>
      <c r="B13" s="13" t="s">
        <v>4</v>
      </c>
      <c r="C13" s="14">
        <v>8763582</v>
      </c>
      <c r="D13" s="14">
        <v>9127051</v>
      </c>
      <c r="E13" s="14">
        <v>10381954</v>
      </c>
      <c r="F13" s="14">
        <v>9341794</v>
      </c>
      <c r="G13" s="14">
        <v>11805778</v>
      </c>
      <c r="H13" s="14">
        <v>17352921</v>
      </c>
      <c r="I13" s="14">
        <v>15454385</v>
      </c>
      <c r="J13" s="14">
        <v>14555129</v>
      </c>
      <c r="K13" s="14">
        <v>14947238</v>
      </c>
      <c r="L13" s="14">
        <v>15283113</v>
      </c>
      <c r="M13" s="14">
        <v>16881077</v>
      </c>
      <c r="N13" s="14">
        <v>18417771</v>
      </c>
      <c r="O13" s="14">
        <v>19493438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W13" s="2"/>
    </row>
    <row r="14" spans="1:179" ht="45" x14ac:dyDescent="0.25">
      <c r="A14" s="8" t="s">
        <v>33</v>
      </c>
      <c r="B14" s="16" t="s">
        <v>5</v>
      </c>
      <c r="C14" s="17">
        <v>926845.99999999988</v>
      </c>
      <c r="D14" s="17">
        <v>980598</v>
      </c>
      <c r="E14" s="17">
        <v>1108408</v>
      </c>
      <c r="F14" s="17">
        <v>1175008</v>
      </c>
      <c r="G14" s="17">
        <v>1248527</v>
      </c>
      <c r="H14" s="17">
        <v>1427075</v>
      </c>
      <c r="I14" s="17">
        <v>1592281</v>
      </c>
      <c r="J14" s="17">
        <v>1602122</v>
      </c>
      <c r="K14" s="17">
        <v>1701424.0000000002</v>
      </c>
      <c r="L14" s="17">
        <v>1659939</v>
      </c>
      <c r="M14" s="17">
        <v>1816234.9999999998</v>
      </c>
      <c r="N14" s="17">
        <v>2035616</v>
      </c>
      <c r="O14" s="17">
        <v>2195269.8019846799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3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3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3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1"/>
      <c r="FU14" s="1"/>
      <c r="FV14" s="1"/>
    </row>
    <row r="15" spans="1:179" ht="15.75" x14ac:dyDescent="0.25">
      <c r="A15" s="8" t="s">
        <v>34</v>
      </c>
      <c r="B15" s="16" t="s">
        <v>6</v>
      </c>
      <c r="C15" s="17">
        <v>8487701</v>
      </c>
      <c r="D15" s="17">
        <v>8573758</v>
      </c>
      <c r="E15" s="17">
        <v>8671279</v>
      </c>
      <c r="F15" s="17">
        <v>9232528</v>
      </c>
      <c r="G15" s="17">
        <v>9716501</v>
      </c>
      <c r="H15" s="17">
        <v>10356801</v>
      </c>
      <c r="I15" s="17">
        <v>10725360</v>
      </c>
      <c r="J15" s="17">
        <v>11898340</v>
      </c>
      <c r="K15" s="17">
        <v>12382214</v>
      </c>
      <c r="L15" s="17">
        <v>11493500</v>
      </c>
      <c r="M15" s="17">
        <v>13190397</v>
      </c>
      <c r="N15" s="17">
        <v>14877034</v>
      </c>
      <c r="O15" s="17">
        <v>16818332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3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3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3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1"/>
      <c r="FU15" s="1"/>
      <c r="FV15" s="1"/>
    </row>
    <row r="16" spans="1:179" ht="15.75" x14ac:dyDescent="0.25">
      <c r="A16" s="18"/>
      <c r="B16" s="19" t="s">
        <v>29</v>
      </c>
      <c r="C16" s="20">
        <f>C13+C14+C15</f>
        <v>18178129</v>
      </c>
      <c r="D16" s="20">
        <f t="shared" ref="D16:I16" si="4">D13+D14+D15</f>
        <v>18681407</v>
      </c>
      <c r="E16" s="20">
        <f t="shared" si="4"/>
        <v>20161641</v>
      </c>
      <c r="F16" s="20">
        <f t="shared" si="4"/>
        <v>19749330</v>
      </c>
      <c r="G16" s="20">
        <f t="shared" si="4"/>
        <v>22770806</v>
      </c>
      <c r="H16" s="20">
        <f t="shared" si="4"/>
        <v>29136797</v>
      </c>
      <c r="I16" s="20">
        <f t="shared" si="4"/>
        <v>27772026</v>
      </c>
      <c r="J16" s="20">
        <f t="shared" ref="J16:K16" si="5">J13+J14+J15</f>
        <v>28055591</v>
      </c>
      <c r="K16" s="20">
        <f t="shared" si="5"/>
        <v>29030876</v>
      </c>
      <c r="L16" s="20">
        <f t="shared" ref="L16:M16" si="6">L13+L14+L15</f>
        <v>28436552</v>
      </c>
      <c r="M16" s="20">
        <f t="shared" si="6"/>
        <v>31887709</v>
      </c>
      <c r="N16" s="20">
        <f t="shared" ref="N16" si="7">N13+N14+N15</f>
        <v>35330421</v>
      </c>
      <c r="O16" s="20">
        <f t="shared" ref="O16" si="8">O13+O14+O15</f>
        <v>38507039.801984683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3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3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3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1"/>
      <c r="FU16" s="1"/>
      <c r="FV16" s="1"/>
    </row>
    <row r="17" spans="1:179" s="1" customFormat="1" ht="30" x14ac:dyDescent="0.25">
      <c r="A17" s="12" t="s">
        <v>35</v>
      </c>
      <c r="B17" s="13" t="s">
        <v>7</v>
      </c>
      <c r="C17" s="14">
        <f>C18+C19</f>
        <v>6946588.3179423101</v>
      </c>
      <c r="D17" s="14">
        <f t="shared" ref="D17:I17" si="9">D18+D19</f>
        <v>6976021.1448365413</v>
      </c>
      <c r="E17" s="14">
        <f t="shared" si="9"/>
        <v>7679666.3531770352</v>
      </c>
      <c r="F17" s="14">
        <f t="shared" si="9"/>
        <v>8162572.3418055885</v>
      </c>
      <c r="G17" s="14">
        <f t="shared" si="9"/>
        <v>8944798.5404688269</v>
      </c>
      <c r="H17" s="14">
        <f t="shared" si="9"/>
        <v>9537001.3337526731</v>
      </c>
      <c r="I17" s="14">
        <f t="shared" si="9"/>
        <v>10242555.178651022</v>
      </c>
      <c r="J17" s="14">
        <f t="shared" ref="J17:K17" si="10">J18+J19</f>
        <v>10929187.181375124</v>
      </c>
      <c r="K17" s="14">
        <f t="shared" si="10"/>
        <v>12036089</v>
      </c>
      <c r="L17" s="14">
        <f t="shared" ref="L17:M17" si="11">L18+L19</f>
        <v>9954474</v>
      </c>
      <c r="M17" s="14">
        <f t="shared" si="11"/>
        <v>10674760</v>
      </c>
      <c r="N17" s="14">
        <f t="shared" ref="N17" si="12">N18+N19</f>
        <v>11252483.197999999</v>
      </c>
      <c r="O17" s="14">
        <f t="shared" ref="O17" si="13">O18+O19</f>
        <v>12106764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W17" s="2"/>
    </row>
    <row r="18" spans="1:179" ht="30" x14ac:dyDescent="0.25">
      <c r="A18" s="15">
        <v>6.1</v>
      </c>
      <c r="B18" s="16" t="s">
        <v>8</v>
      </c>
      <c r="C18" s="14">
        <v>6162195.3556000004</v>
      </c>
      <c r="D18" s="14">
        <v>6199824.0605142172</v>
      </c>
      <c r="E18" s="14">
        <v>6803942.591169931</v>
      </c>
      <c r="F18" s="14">
        <v>7362068.9419458378</v>
      </c>
      <c r="G18" s="14">
        <v>8020948.3667319734</v>
      </c>
      <c r="H18" s="14">
        <v>8550275.2253178041</v>
      </c>
      <c r="I18" s="14">
        <v>9172984.2952674609</v>
      </c>
      <c r="J18" s="14">
        <v>9637893.0990995113</v>
      </c>
      <c r="K18" s="14">
        <v>10398565</v>
      </c>
      <c r="L18" s="14">
        <v>9357480</v>
      </c>
      <c r="M18" s="14">
        <v>9777843</v>
      </c>
      <c r="N18" s="31">
        <v>10340448.522</v>
      </c>
      <c r="O18" s="31">
        <v>12106764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1"/>
      <c r="FU18" s="1"/>
      <c r="FV18" s="1"/>
    </row>
    <row r="19" spans="1:179" ht="15.75" x14ac:dyDescent="0.25">
      <c r="A19" s="15">
        <v>6.2</v>
      </c>
      <c r="B19" s="16" t="s">
        <v>9</v>
      </c>
      <c r="C19" s="14">
        <v>784392.96234231</v>
      </c>
      <c r="D19" s="14">
        <v>776197.08432232437</v>
      </c>
      <c r="E19" s="14">
        <v>875723.762007104</v>
      </c>
      <c r="F19" s="14">
        <v>800503.39985975099</v>
      </c>
      <c r="G19" s="14">
        <v>923850.17373685399</v>
      </c>
      <c r="H19" s="14">
        <v>986726.10843486967</v>
      </c>
      <c r="I19" s="14">
        <v>1069570.8833835612</v>
      </c>
      <c r="J19" s="14">
        <v>1291294.0822756123</v>
      </c>
      <c r="K19" s="14">
        <v>1637524</v>
      </c>
      <c r="L19" s="14">
        <v>596994</v>
      </c>
      <c r="M19" s="14">
        <v>896917</v>
      </c>
      <c r="N19" s="14">
        <v>912034.67599999998</v>
      </c>
      <c r="O19" s="1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1"/>
      <c r="FU19" s="1"/>
      <c r="FV19" s="1"/>
    </row>
    <row r="20" spans="1:179" s="1" customFormat="1" ht="60" x14ac:dyDescent="0.25">
      <c r="A20" s="21" t="s">
        <v>36</v>
      </c>
      <c r="B20" s="22" t="s">
        <v>10</v>
      </c>
      <c r="C20" s="14">
        <f>C21+C22+C23+C24+C25+C26+C27</f>
        <v>4047468.0037999996</v>
      </c>
      <c r="D20" s="14">
        <f t="shared" ref="D20:N20" si="14">D21+D22+D23+D24+D25+D26+D27</f>
        <v>4639767.7898445763</v>
      </c>
      <c r="E20" s="14">
        <f t="shared" si="14"/>
        <v>5232524.058936731</v>
      </c>
      <c r="F20" s="14">
        <f t="shared" si="14"/>
        <v>6387880.4382334203</v>
      </c>
      <c r="G20" s="14">
        <f t="shared" si="14"/>
        <v>7170302.3955682945</v>
      </c>
      <c r="H20" s="14">
        <f t="shared" si="14"/>
        <v>7439546.4903146699</v>
      </c>
      <c r="I20" s="14">
        <f t="shared" si="14"/>
        <v>7929080.0420355154</v>
      </c>
      <c r="J20" s="14">
        <f t="shared" si="14"/>
        <v>8756519.4558880795</v>
      </c>
      <c r="K20" s="14">
        <f t="shared" si="14"/>
        <v>9571027</v>
      </c>
      <c r="L20" s="14">
        <f t="shared" si="14"/>
        <v>9137909</v>
      </c>
      <c r="M20" s="14">
        <f t="shared" si="14"/>
        <v>10104337</v>
      </c>
      <c r="N20" s="14">
        <f t="shared" si="14"/>
        <v>13208961</v>
      </c>
      <c r="O20" s="14">
        <f t="shared" ref="O20" si="15">O21+O22+O23+O24+O25+O26+O27</f>
        <v>15247002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W20" s="2"/>
    </row>
    <row r="21" spans="1:179" ht="15.75" x14ac:dyDescent="0.25">
      <c r="A21" s="15">
        <v>7.1</v>
      </c>
      <c r="B21" s="16" t="s">
        <v>11</v>
      </c>
      <c r="C21" s="14">
        <v>1065434</v>
      </c>
      <c r="D21" s="14">
        <v>1173230</v>
      </c>
      <c r="E21" s="14">
        <v>1307793</v>
      </c>
      <c r="F21" s="14">
        <v>1349979</v>
      </c>
      <c r="G21" s="14">
        <v>1321373</v>
      </c>
      <c r="H21" s="14">
        <v>1325077</v>
      </c>
      <c r="I21" s="14">
        <v>1519269</v>
      </c>
      <c r="J21" s="14">
        <v>1588481</v>
      </c>
      <c r="K21" s="14">
        <v>1296062</v>
      </c>
      <c r="L21" s="14">
        <v>1182095</v>
      </c>
      <c r="M21" s="14">
        <v>1377656</v>
      </c>
      <c r="N21" s="14">
        <v>1401220</v>
      </c>
      <c r="O21" s="14">
        <v>1425181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1"/>
      <c r="FU21" s="1"/>
      <c r="FV21" s="1"/>
    </row>
    <row r="22" spans="1:179" ht="15.75" x14ac:dyDescent="0.25">
      <c r="A22" s="15">
        <v>7.2</v>
      </c>
      <c r="B22" s="16" t="s">
        <v>12</v>
      </c>
      <c r="C22" s="14">
        <v>1976900.9935000001</v>
      </c>
      <c r="D22" s="14">
        <v>2322135.657493588</v>
      </c>
      <c r="E22" s="14">
        <v>2580096.0015598335</v>
      </c>
      <c r="F22" s="14">
        <v>3254164.8810442109</v>
      </c>
      <c r="G22" s="14">
        <v>3664375.7438180852</v>
      </c>
      <c r="H22" s="14">
        <v>3961457.5351266754</v>
      </c>
      <c r="I22" s="14">
        <v>4335563.2712890673</v>
      </c>
      <c r="J22" s="14">
        <v>4928507.0820481507</v>
      </c>
      <c r="K22" s="14">
        <v>5833297</v>
      </c>
      <c r="L22" s="14">
        <v>5616995</v>
      </c>
      <c r="M22" s="14">
        <v>6212744</v>
      </c>
      <c r="N22" s="14">
        <v>9102107</v>
      </c>
      <c r="O22" s="14">
        <v>10956571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1"/>
      <c r="FU22" s="1"/>
      <c r="FV22" s="1"/>
    </row>
    <row r="23" spans="1:179" ht="15.75" x14ac:dyDescent="0.25">
      <c r="A23" s="15">
        <v>7.3</v>
      </c>
      <c r="B23" s="16" t="s">
        <v>13</v>
      </c>
      <c r="C23" s="14">
        <v>1495.6854000000001</v>
      </c>
      <c r="D23" s="14">
        <v>738.74785097247343</v>
      </c>
      <c r="E23" s="14">
        <v>462.55885703998337</v>
      </c>
      <c r="F23" s="14">
        <v>555.13313241390551</v>
      </c>
      <c r="G23" s="14">
        <v>588.23520158710323</v>
      </c>
      <c r="H23" s="14">
        <v>924.46120661272107</v>
      </c>
      <c r="I23" s="14">
        <v>744.01694933583792</v>
      </c>
      <c r="J23" s="14">
        <v>1216.4221590536567</v>
      </c>
      <c r="K23" s="14">
        <v>1187</v>
      </c>
      <c r="L23" s="14">
        <v>1469</v>
      </c>
      <c r="M23" s="14">
        <v>2083</v>
      </c>
      <c r="N23" s="14">
        <v>2130</v>
      </c>
      <c r="O23" s="1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1"/>
      <c r="FU23" s="1"/>
      <c r="FV23" s="1"/>
    </row>
    <row r="24" spans="1:179" ht="15.75" x14ac:dyDescent="0.25">
      <c r="A24" s="15">
        <v>7.4</v>
      </c>
      <c r="B24" s="16" t="s">
        <v>14</v>
      </c>
      <c r="C24" s="14">
        <v>7630.1632</v>
      </c>
      <c r="D24" s="14">
        <v>13903.160122269106</v>
      </c>
      <c r="E24" s="14">
        <v>13739.551423383537</v>
      </c>
      <c r="F24" s="14">
        <v>18794.858541085145</v>
      </c>
      <c r="G24" s="14">
        <v>36592.955675201149</v>
      </c>
      <c r="H24" s="14">
        <v>42100.95384329326</v>
      </c>
      <c r="I24" s="14">
        <v>41897.655762761533</v>
      </c>
      <c r="J24" s="14">
        <v>25787.841231123555</v>
      </c>
      <c r="K24" s="14">
        <v>49338</v>
      </c>
      <c r="L24" s="14">
        <v>32150</v>
      </c>
      <c r="M24" s="14">
        <v>27140</v>
      </c>
      <c r="N24" s="14">
        <v>30452</v>
      </c>
      <c r="O24" s="1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1"/>
      <c r="FU24" s="1"/>
      <c r="FV24" s="1"/>
    </row>
    <row r="25" spans="1:179" ht="30" x14ac:dyDescent="0.25">
      <c r="A25" s="15">
        <v>7.5</v>
      </c>
      <c r="B25" s="16" t="s">
        <v>15</v>
      </c>
      <c r="C25" s="14">
        <v>9842.1617000000006</v>
      </c>
      <c r="D25" s="14">
        <v>11157.224377746265</v>
      </c>
      <c r="E25" s="14">
        <v>11892.94709647387</v>
      </c>
      <c r="F25" s="14">
        <v>14128.565515710463</v>
      </c>
      <c r="G25" s="14">
        <v>15682.460873420068</v>
      </c>
      <c r="H25" s="14">
        <v>16726.540138088461</v>
      </c>
      <c r="I25" s="14">
        <v>18070.098034350387</v>
      </c>
      <c r="J25" s="14">
        <v>19888.110449751563</v>
      </c>
      <c r="K25" s="14">
        <v>21834</v>
      </c>
      <c r="L25" s="14">
        <v>14577</v>
      </c>
      <c r="M25" s="14">
        <v>21466</v>
      </c>
      <c r="N25" s="14">
        <v>26087</v>
      </c>
      <c r="O25" s="1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1"/>
      <c r="FU25" s="1"/>
      <c r="FV25" s="1"/>
    </row>
    <row r="26" spans="1:179" ht="15.75" x14ac:dyDescent="0.25">
      <c r="A26" s="15">
        <v>7.6</v>
      </c>
      <c r="B26" s="16" t="s">
        <v>16</v>
      </c>
      <c r="C26" s="17">
        <v>111006</v>
      </c>
      <c r="D26" s="17">
        <v>113549</v>
      </c>
      <c r="E26" s="17">
        <v>119473</v>
      </c>
      <c r="F26" s="17">
        <v>118416.00000000001</v>
      </c>
      <c r="G26" s="17">
        <v>122748</v>
      </c>
      <c r="H26" s="17">
        <v>124101</v>
      </c>
      <c r="I26" s="17">
        <v>132175</v>
      </c>
      <c r="J26" s="17">
        <v>176380</v>
      </c>
      <c r="K26" s="17">
        <v>182007</v>
      </c>
      <c r="L26" s="17">
        <v>179448</v>
      </c>
      <c r="M26" s="17">
        <v>172923</v>
      </c>
      <c r="N26" s="17">
        <v>182523</v>
      </c>
      <c r="O26" s="17">
        <v>198970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1"/>
      <c r="FU26" s="1"/>
      <c r="FV26" s="1"/>
    </row>
    <row r="27" spans="1:179" ht="45" x14ac:dyDescent="0.25">
      <c r="A27" s="15">
        <v>7.7</v>
      </c>
      <c r="B27" s="16" t="s">
        <v>17</v>
      </c>
      <c r="C27" s="17">
        <v>875159</v>
      </c>
      <c r="D27" s="17">
        <v>1005054.0000000001</v>
      </c>
      <c r="E27" s="17">
        <v>1199067</v>
      </c>
      <c r="F27" s="17">
        <v>1631842</v>
      </c>
      <c r="G27" s="17">
        <v>2008941.9999999998</v>
      </c>
      <c r="H27" s="17">
        <v>1969159</v>
      </c>
      <c r="I27" s="17">
        <v>1881361</v>
      </c>
      <c r="J27" s="17">
        <v>2016259</v>
      </c>
      <c r="K27" s="17">
        <v>2187302</v>
      </c>
      <c r="L27" s="17">
        <v>2111175</v>
      </c>
      <c r="M27" s="17">
        <v>2290325</v>
      </c>
      <c r="N27" s="17">
        <v>2464442</v>
      </c>
      <c r="O27" s="17">
        <v>2666280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1"/>
      <c r="FU27" s="1"/>
      <c r="FV27" s="1"/>
    </row>
    <row r="28" spans="1:179" ht="15.75" x14ac:dyDescent="0.25">
      <c r="A28" s="8" t="s">
        <v>37</v>
      </c>
      <c r="B28" s="16" t="s">
        <v>18</v>
      </c>
      <c r="C28" s="17">
        <v>2518198</v>
      </c>
      <c r="D28" s="17">
        <v>2775193</v>
      </c>
      <c r="E28" s="17">
        <v>3027442</v>
      </c>
      <c r="F28" s="17">
        <v>3366247</v>
      </c>
      <c r="G28" s="17">
        <v>3653412.0000000005</v>
      </c>
      <c r="H28" s="17">
        <v>3607454</v>
      </c>
      <c r="I28" s="17">
        <v>4098875</v>
      </c>
      <c r="J28" s="17">
        <v>4196760</v>
      </c>
      <c r="K28" s="17">
        <v>4373690</v>
      </c>
      <c r="L28" s="17">
        <v>4456597</v>
      </c>
      <c r="M28" s="17">
        <v>4420215</v>
      </c>
      <c r="N28" s="17">
        <v>4505118</v>
      </c>
      <c r="O28" s="17">
        <v>4586210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1"/>
      <c r="FU28" s="1"/>
      <c r="FV28" s="1"/>
    </row>
    <row r="29" spans="1:179" ht="60" x14ac:dyDescent="0.25">
      <c r="A29" s="8" t="s">
        <v>38</v>
      </c>
      <c r="B29" s="16" t="s">
        <v>19</v>
      </c>
      <c r="C29" s="17">
        <v>9745417</v>
      </c>
      <c r="D29" s="17">
        <v>10455686</v>
      </c>
      <c r="E29" s="17">
        <v>10955219</v>
      </c>
      <c r="F29" s="17">
        <v>11609688</v>
      </c>
      <c r="G29" s="17">
        <v>12173911</v>
      </c>
      <c r="H29" s="17">
        <v>12818189</v>
      </c>
      <c r="I29" s="17">
        <v>13421594</v>
      </c>
      <c r="J29" s="17">
        <v>13860106</v>
      </c>
      <c r="K29" s="17">
        <v>14310057.999999998</v>
      </c>
      <c r="L29" s="17">
        <v>14067710</v>
      </c>
      <c r="M29" s="17">
        <v>15292491.415361399</v>
      </c>
      <c r="N29" s="17">
        <v>15996171.765089221</v>
      </c>
      <c r="O29" s="17">
        <v>16933421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1"/>
      <c r="FU29" s="1"/>
      <c r="FV29" s="1"/>
    </row>
    <row r="30" spans="1:179" ht="15.75" x14ac:dyDescent="0.25">
      <c r="A30" s="8" t="s">
        <v>39</v>
      </c>
      <c r="B30" s="16" t="s">
        <v>54</v>
      </c>
      <c r="C30" s="17">
        <v>4234830</v>
      </c>
      <c r="D30" s="17">
        <v>4726108</v>
      </c>
      <c r="E30" s="17">
        <v>4846772</v>
      </c>
      <c r="F30" s="17">
        <v>5080604</v>
      </c>
      <c r="G30" s="17">
        <v>5242176</v>
      </c>
      <c r="H30" s="17">
        <v>5806893</v>
      </c>
      <c r="I30" s="17">
        <v>6755547</v>
      </c>
      <c r="J30" s="17">
        <v>7265410.0000000009</v>
      </c>
      <c r="K30" s="17">
        <v>7743150</v>
      </c>
      <c r="L30" s="17">
        <v>7416214.9999999991</v>
      </c>
      <c r="M30" s="17">
        <v>7690928.9999999991</v>
      </c>
      <c r="N30" s="17">
        <v>8068327</v>
      </c>
      <c r="O30" s="17">
        <v>8781700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1"/>
      <c r="FU30" s="1"/>
      <c r="FV30" s="1"/>
    </row>
    <row r="31" spans="1:179" ht="15.75" x14ac:dyDescent="0.25">
      <c r="A31" s="8" t="s">
        <v>40</v>
      </c>
      <c r="B31" s="16" t="s">
        <v>20</v>
      </c>
      <c r="C31" s="17">
        <v>3540115</v>
      </c>
      <c r="D31" s="17">
        <v>3568437.9999999995</v>
      </c>
      <c r="E31" s="17">
        <v>3742901.9999999995</v>
      </c>
      <c r="F31" s="17">
        <v>4134987.9999999995</v>
      </c>
      <c r="G31" s="17">
        <v>4509282</v>
      </c>
      <c r="H31" s="17">
        <v>4860518</v>
      </c>
      <c r="I31" s="17">
        <v>5418844</v>
      </c>
      <c r="J31" s="17">
        <v>5817452</v>
      </c>
      <c r="K31" s="17">
        <v>6355499</v>
      </c>
      <c r="L31" s="17">
        <v>5371480</v>
      </c>
      <c r="M31" s="17">
        <v>5898283.5662730141</v>
      </c>
      <c r="N31" s="17">
        <v>6322427</v>
      </c>
      <c r="O31" s="17">
        <v>6851524.9674863601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1"/>
      <c r="FU31" s="1"/>
      <c r="FV31" s="1"/>
    </row>
    <row r="32" spans="1:179" ht="15.75" x14ac:dyDescent="0.25">
      <c r="A32" s="18"/>
      <c r="B32" s="19" t="s">
        <v>30</v>
      </c>
      <c r="C32" s="20">
        <f>C17+C20+C28+C29+C30+C31</f>
        <v>31032616.321742311</v>
      </c>
      <c r="D32" s="20">
        <f t="shared" ref="D32:G32" si="16">D17+D20+D28+D29+D30+D31</f>
        <v>33141213.934681118</v>
      </c>
      <c r="E32" s="20">
        <f t="shared" si="16"/>
        <v>35484525.412113763</v>
      </c>
      <c r="F32" s="20">
        <f t="shared" si="16"/>
        <v>38741979.780039012</v>
      </c>
      <c r="G32" s="20">
        <f t="shared" si="16"/>
        <v>41693881.936037123</v>
      </c>
      <c r="H32" s="20">
        <f t="shared" ref="H32:I32" si="17">H17+H20+H28+H29+H30+H31</f>
        <v>44069601.824067339</v>
      </c>
      <c r="I32" s="20">
        <f t="shared" si="17"/>
        <v>47866495.22068654</v>
      </c>
      <c r="J32" s="20">
        <f t="shared" ref="J32:K32" si="18">J17+J20+J28+J29+J30+J31</f>
        <v>50825434.637263201</v>
      </c>
      <c r="K32" s="20">
        <f t="shared" si="18"/>
        <v>54389513</v>
      </c>
      <c r="L32" s="20">
        <f t="shared" ref="L32:M32" si="19">L17+L20+L28+L29+L30+L31</f>
        <v>50404385</v>
      </c>
      <c r="M32" s="20">
        <f t="shared" si="19"/>
        <v>54081015.981634408</v>
      </c>
      <c r="N32" s="20">
        <f t="shared" ref="N32" si="20">N17+N20+N28+N29+N30+N31</f>
        <v>59353487.96308922</v>
      </c>
      <c r="O32" s="20">
        <f t="shared" ref="O32" si="21">O17+O20+O28+O29+O30+O31</f>
        <v>64506621.967486359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1"/>
      <c r="FU32" s="1"/>
      <c r="FV32" s="1"/>
    </row>
    <row r="33" spans="1:179" s="1" customFormat="1" ht="30" x14ac:dyDescent="0.25">
      <c r="A33" s="23" t="s">
        <v>27</v>
      </c>
      <c r="B33" s="24" t="s">
        <v>41</v>
      </c>
      <c r="C33" s="25">
        <f>C12+C16+C32</f>
        <v>68189459.321742311</v>
      </c>
      <c r="D33" s="25">
        <f t="shared" ref="D33:G33" si="22">D12+D16+D32</f>
        <v>71633936.934681118</v>
      </c>
      <c r="E33" s="25">
        <f t="shared" si="22"/>
        <v>75433096.412113756</v>
      </c>
      <c r="F33" s="25">
        <f t="shared" si="22"/>
        <v>78093697.780039012</v>
      </c>
      <c r="G33" s="25">
        <f t="shared" si="22"/>
        <v>85157432.936037123</v>
      </c>
      <c r="H33" s="25">
        <f t="shared" ref="H33:I33" si="23">H12+H16+H32</f>
        <v>95231436.824067339</v>
      </c>
      <c r="I33" s="25">
        <f t="shared" si="23"/>
        <v>99840617.22068654</v>
      </c>
      <c r="J33" s="25">
        <f t="shared" ref="J33:K33" si="24">J12+J16+J32</f>
        <v>103956235.63726321</v>
      </c>
      <c r="K33" s="25">
        <f t="shared" si="24"/>
        <v>107962029</v>
      </c>
      <c r="L33" s="25">
        <f t="shared" ref="L33:M33" si="25">L12+L16+L32</f>
        <v>103813201.54146194</v>
      </c>
      <c r="M33" s="25">
        <f t="shared" si="25"/>
        <v>114122059.58541447</v>
      </c>
      <c r="N33" s="25">
        <f t="shared" ref="N33" si="26">N12+N16+N32</f>
        <v>125736506.96018389</v>
      </c>
      <c r="O33" s="25">
        <f t="shared" ref="O33" si="27">O12+O16+O32</f>
        <v>135814899.76947105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W33" s="2"/>
    </row>
    <row r="34" spans="1:179" ht="15.75" x14ac:dyDescent="0.25">
      <c r="A34" s="26" t="s">
        <v>43</v>
      </c>
      <c r="B34" s="27" t="s">
        <v>25</v>
      </c>
      <c r="C34" s="17">
        <v>7063428</v>
      </c>
      <c r="D34" s="17">
        <v>7224060.0000000009</v>
      </c>
      <c r="E34" s="17">
        <v>7480173</v>
      </c>
      <c r="F34" s="17">
        <v>8113839.9999999991</v>
      </c>
      <c r="G34" s="17">
        <v>8679100</v>
      </c>
      <c r="H34" s="17">
        <v>9289589.7729224507</v>
      </c>
      <c r="I34" s="17">
        <v>9333431.1043856367</v>
      </c>
      <c r="J34" s="17">
        <v>9458888.7814891227</v>
      </c>
      <c r="K34" s="17">
        <v>10022626.778018575</v>
      </c>
      <c r="L34" s="17">
        <v>9140285.7316062357</v>
      </c>
      <c r="M34" s="17">
        <v>9926938.3826503158</v>
      </c>
      <c r="N34" s="17">
        <v>10517049.723115448</v>
      </c>
      <c r="O34" s="17">
        <v>11328507.794126058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</row>
    <row r="35" spans="1:179" ht="15.75" x14ac:dyDescent="0.25">
      <c r="A35" s="26" t="s">
        <v>44</v>
      </c>
      <c r="B35" s="27" t="s">
        <v>24</v>
      </c>
      <c r="C35" s="17">
        <v>2847843</v>
      </c>
      <c r="D35" s="17">
        <v>3037500</v>
      </c>
      <c r="E35" s="17">
        <v>2706300</v>
      </c>
      <c r="F35" s="17">
        <v>2764300</v>
      </c>
      <c r="G35" s="17">
        <v>3012400</v>
      </c>
      <c r="H35" s="17">
        <v>3371000</v>
      </c>
      <c r="I35" s="17">
        <v>3534155.637145326</v>
      </c>
      <c r="J35" s="17">
        <v>3679800</v>
      </c>
      <c r="K35" s="17">
        <v>3821637.2139867754</v>
      </c>
      <c r="L35" s="17">
        <v>3674777.1229268052</v>
      </c>
      <c r="M35" s="17">
        <v>4039662.1774288071</v>
      </c>
      <c r="N35" s="17">
        <v>4450817.7351785572</v>
      </c>
      <c r="O35" s="17">
        <v>4807572.4398704516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</row>
    <row r="36" spans="1:179" ht="30" x14ac:dyDescent="0.25">
      <c r="A36" s="28" t="s">
        <v>45</v>
      </c>
      <c r="B36" s="29" t="s">
        <v>55</v>
      </c>
      <c r="C36" s="20">
        <f>C33+C34-C35</f>
        <v>72405044.321742311</v>
      </c>
      <c r="D36" s="20">
        <f t="shared" ref="D36:N36" si="28">D33+D34-D35</f>
        <v>75820496.934681118</v>
      </c>
      <c r="E36" s="20">
        <f t="shared" si="28"/>
        <v>80206969.412113756</v>
      </c>
      <c r="F36" s="20">
        <f t="shared" si="28"/>
        <v>83443237.780039012</v>
      </c>
      <c r="G36" s="20">
        <f t="shared" si="28"/>
        <v>90824132.936037123</v>
      </c>
      <c r="H36" s="20">
        <f t="shared" si="28"/>
        <v>101150026.5969898</v>
      </c>
      <c r="I36" s="20">
        <f t="shared" si="28"/>
        <v>105639892.68792684</v>
      </c>
      <c r="J36" s="20">
        <f t="shared" si="28"/>
        <v>109735324.41875233</v>
      </c>
      <c r="K36" s="20">
        <f t="shared" si="28"/>
        <v>114163018.56403181</v>
      </c>
      <c r="L36" s="20">
        <f t="shared" si="28"/>
        <v>109278710.15014137</v>
      </c>
      <c r="M36" s="20">
        <f t="shared" si="28"/>
        <v>120009335.79063597</v>
      </c>
      <c r="N36" s="20">
        <f t="shared" si="28"/>
        <v>131802738.94812077</v>
      </c>
      <c r="O36" s="20">
        <f t="shared" ref="O36" si="29">O33+O34-O35</f>
        <v>142335835.12372667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</row>
    <row r="37" spans="1:179" ht="15.75" x14ac:dyDescent="0.25">
      <c r="A37" s="26" t="s">
        <v>46</v>
      </c>
      <c r="B37" s="27" t="s">
        <v>42</v>
      </c>
      <c r="C37" s="17">
        <f>GSVA_cur!C37</f>
        <v>2015910</v>
      </c>
      <c r="D37" s="17">
        <f>GSVA_cur!D37</f>
        <v>2046780</v>
      </c>
      <c r="E37" s="17">
        <f>GSVA_cur!E37</f>
        <v>2078120</v>
      </c>
      <c r="F37" s="17">
        <f>GSVA_cur!F37</f>
        <v>2109940</v>
      </c>
      <c r="G37" s="17">
        <f>GSVA_cur!G37</f>
        <v>2142250</v>
      </c>
      <c r="H37" s="17">
        <f>GSVA_cur!H37</f>
        <v>2175050</v>
      </c>
      <c r="I37" s="17">
        <f>GSVA_cur!I37</f>
        <v>2208360</v>
      </c>
      <c r="J37" s="17">
        <f>GSVA_cur!J37</f>
        <v>2242170</v>
      </c>
      <c r="K37" s="17">
        <f>GSVA_cur!K37</f>
        <v>2276500</v>
      </c>
      <c r="L37" s="17">
        <f>GSVA_cur!L37</f>
        <v>2296720</v>
      </c>
      <c r="M37" s="17">
        <f>GSVA_cur!M37</f>
        <v>2323010</v>
      </c>
      <c r="N37" s="17">
        <f>GSVA_cur!N37</f>
        <v>2346920</v>
      </c>
      <c r="O37" s="17">
        <f>GSVA_cur!O37</f>
        <v>2370820</v>
      </c>
    </row>
    <row r="38" spans="1:179" ht="15.75" x14ac:dyDescent="0.25">
      <c r="A38" s="28" t="s">
        <v>47</v>
      </c>
      <c r="B38" s="29" t="s">
        <v>58</v>
      </c>
      <c r="C38" s="17">
        <f t="shared" ref="C38:N38" si="30">C36/C37*1000</f>
        <v>35916.803985169128</v>
      </c>
      <c r="D38" s="17">
        <f t="shared" si="30"/>
        <v>37043.794122808082</v>
      </c>
      <c r="E38" s="17">
        <f t="shared" si="30"/>
        <v>38595.9277674599</v>
      </c>
      <c r="F38" s="17">
        <f t="shared" si="30"/>
        <v>39547.682768248866</v>
      </c>
      <c r="G38" s="17">
        <f t="shared" si="30"/>
        <v>42396.60774234432</v>
      </c>
      <c r="H38" s="17">
        <f t="shared" si="30"/>
        <v>46504.690281598028</v>
      </c>
      <c r="I38" s="17">
        <f t="shared" si="30"/>
        <v>47836.354891379509</v>
      </c>
      <c r="J38" s="17">
        <f t="shared" si="30"/>
        <v>48941.571967670752</v>
      </c>
      <c r="K38" s="17">
        <f t="shared" si="30"/>
        <v>50148.481688570966</v>
      </c>
      <c r="L38" s="17">
        <f t="shared" si="30"/>
        <v>47580.336371060199</v>
      </c>
      <c r="M38" s="17">
        <f t="shared" si="30"/>
        <v>51661.13610816827</v>
      </c>
      <c r="N38" s="17">
        <f t="shared" si="30"/>
        <v>56159.877178651499</v>
      </c>
      <c r="O38" s="17">
        <f t="shared" ref="O38" si="31">O36/O37*1000</f>
        <v>60036.542261212009</v>
      </c>
      <c r="BO38" s="4"/>
      <c r="BP38" s="4"/>
      <c r="BQ38" s="4"/>
      <c r="BR38" s="4"/>
    </row>
    <row r="39" spans="1:179" x14ac:dyDescent="0.25">
      <c r="B39" s="2" t="s">
        <v>76</v>
      </c>
    </row>
    <row r="41" spans="1:179" x14ac:dyDescent="0.25">
      <c r="B41" s="2" t="s">
        <v>78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6" max="1048575" man="1"/>
    <brk id="42" max="1048575" man="1"/>
    <brk id="106" max="95" man="1"/>
    <brk id="142" max="1048575" man="1"/>
    <brk id="166" max="1048575" man="1"/>
    <brk id="17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A41"/>
  <sheetViews>
    <sheetView zoomScale="66" zoomScaleNormal="66" zoomScaleSheetLayoutView="100" workbookViewId="0">
      <pane xSplit="2" ySplit="5" topLeftCell="C30" activePane="bottomRight" state="frozen"/>
      <selection activeCell="B41" sqref="B41"/>
      <selection pane="topRight" activeCell="B41" sqref="B41"/>
      <selection pane="bottomLeft" activeCell="B41" sqref="B41"/>
      <selection pane="bottomRight" activeCell="B39" sqref="B39"/>
    </sheetView>
  </sheetViews>
  <sheetFormatPr defaultColWidth="8.85546875" defaultRowHeight="15" x14ac:dyDescent="0.25"/>
  <cols>
    <col min="1" max="1" width="11" style="2" customWidth="1"/>
    <col min="2" max="2" width="19.85546875" style="2" customWidth="1"/>
    <col min="3" max="6" width="16.42578125" style="2" customWidth="1"/>
    <col min="7" max="15" width="16.42578125" style="1" customWidth="1"/>
    <col min="16" max="18" width="11.42578125" style="2" customWidth="1"/>
    <col min="19" max="46" width="9.140625" style="2" customWidth="1"/>
    <col min="47" max="47" width="12.42578125" style="2" customWidth="1"/>
    <col min="48" max="69" width="9.140625" style="2" customWidth="1"/>
    <col min="70" max="70" width="12.140625" style="2" customWidth="1"/>
    <col min="71" max="74" width="9.140625" style="2" customWidth="1"/>
    <col min="75" max="79" width="9.140625" style="2" hidden="1" customWidth="1"/>
    <col min="80" max="80" width="9.140625" style="2" customWidth="1"/>
    <col min="81" max="85" width="9.140625" style="2" hidden="1" customWidth="1"/>
    <col min="86" max="86" width="9.140625" style="2" customWidth="1"/>
    <col min="87" max="91" width="9.140625" style="2" hidden="1" customWidth="1"/>
    <col min="92" max="92" width="9.140625" style="2" customWidth="1"/>
    <col min="93" max="97" width="9.140625" style="2" hidden="1" customWidth="1"/>
    <col min="98" max="98" width="9.140625" style="2" customWidth="1"/>
    <col min="99" max="103" width="9.140625" style="2" hidden="1" customWidth="1"/>
    <col min="104" max="104" width="9.140625" style="1" customWidth="1"/>
    <col min="105" max="109" width="9.140625" style="1" hidden="1" customWidth="1"/>
    <col min="110" max="110" width="9.140625" style="1" customWidth="1"/>
    <col min="111" max="115" width="9.140625" style="1" hidden="1" customWidth="1"/>
    <col min="116" max="116" width="9.140625" style="1" customWidth="1"/>
    <col min="117" max="121" width="9.140625" style="1" hidden="1" customWidth="1"/>
    <col min="122" max="122" width="9.140625" style="1" customWidth="1"/>
    <col min="123" max="152" width="9.140625" style="2" customWidth="1"/>
    <col min="153" max="153" width="9.140625" style="2" hidden="1" customWidth="1"/>
    <col min="154" max="161" width="9.140625" style="2" customWidth="1"/>
    <col min="162" max="162" width="9.140625" style="2" hidden="1" customWidth="1"/>
    <col min="163" max="167" width="9.140625" style="2" customWidth="1"/>
    <col min="168" max="168" width="9.140625" style="2" hidden="1" customWidth="1"/>
    <col min="169" max="178" width="9.140625" style="2" customWidth="1"/>
    <col min="179" max="182" width="8.85546875" style="2"/>
    <col min="183" max="183" width="12.7109375" style="2" bestFit="1" customWidth="1"/>
    <col min="184" max="16384" width="8.85546875" style="2"/>
  </cols>
  <sheetData>
    <row r="1" spans="1:183" ht="18.75" x14ac:dyDescent="0.3">
      <c r="A1" s="2" t="s">
        <v>53</v>
      </c>
      <c r="B1" s="6" t="s">
        <v>66</v>
      </c>
    </row>
    <row r="2" spans="1:183" ht="15.75" x14ac:dyDescent="0.25">
      <c r="A2" s="7" t="s">
        <v>50</v>
      </c>
      <c r="H2" s="1" t="str">
        <f>[1]GSVA_cur!$I$3</f>
        <v>As on 15.03.2024</v>
      </c>
    </row>
    <row r="3" spans="1:183" ht="15.75" x14ac:dyDescent="0.25">
      <c r="A3" s="7"/>
    </row>
    <row r="4" spans="1:183" ht="15.75" x14ac:dyDescent="0.25">
      <c r="A4" s="7"/>
      <c r="E4" s="5"/>
      <c r="F4" s="5" t="s">
        <v>57</v>
      </c>
    </row>
    <row r="5" spans="1:183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1" t="s">
        <v>65</v>
      </c>
      <c r="H5" s="11" t="s">
        <v>67</v>
      </c>
      <c r="I5" s="11" t="s">
        <v>68</v>
      </c>
      <c r="J5" s="11" t="s">
        <v>69</v>
      </c>
      <c r="K5" s="11" t="s">
        <v>70</v>
      </c>
      <c r="L5" s="11" t="s">
        <v>71</v>
      </c>
      <c r="M5" s="11" t="s">
        <v>72</v>
      </c>
      <c r="N5" s="11" t="s">
        <v>73</v>
      </c>
      <c r="O5" s="11" t="s">
        <v>74</v>
      </c>
    </row>
    <row r="6" spans="1:183" s="1" customFormat="1" ht="30" x14ac:dyDescent="0.25">
      <c r="A6" s="12" t="s">
        <v>26</v>
      </c>
      <c r="B6" s="13" t="s">
        <v>2</v>
      </c>
      <c r="C6" s="17">
        <f t="shared" ref="C6:N6" si="0">SUM(C7:C10)</f>
        <v>16930163</v>
      </c>
      <c r="D6" s="17">
        <f t="shared" si="0"/>
        <v>19701012</v>
      </c>
      <c r="E6" s="17">
        <f t="shared" si="0"/>
        <v>21894262</v>
      </c>
      <c r="F6" s="17">
        <f t="shared" si="0"/>
        <v>22370286</v>
      </c>
      <c r="G6" s="17">
        <f t="shared" si="0"/>
        <v>24927478.000000004</v>
      </c>
      <c r="H6" s="17">
        <f t="shared" si="0"/>
        <v>27114581.600000001</v>
      </c>
      <c r="I6" s="17">
        <f t="shared" si="0"/>
        <v>29914320.600000001</v>
      </c>
      <c r="J6" s="17">
        <f t="shared" si="0"/>
        <v>32247620.199999999</v>
      </c>
      <c r="K6" s="17">
        <f t="shared" si="0"/>
        <v>34888977</v>
      </c>
      <c r="L6" s="17">
        <f t="shared" si="0"/>
        <v>36907916.422439002</v>
      </c>
      <c r="M6" s="17">
        <f t="shared" si="0"/>
        <v>43143989.540454194</v>
      </c>
      <c r="N6" s="17">
        <f t="shared" si="0"/>
        <v>49029714.699229501</v>
      </c>
      <c r="O6" s="17">
        <f t="shared" ref="O6" si="1">SUM(O7:O10)</f>
        <v>54838795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GA6" s="2"/>
    </row>
    <row r="7" spans="1:183" ht="15.75" x14ac:dyDescent="0.25">
      <c r="A7" s="15">
        <v>1.1000000000000001</v>
      </c>
      <c r="B7" s="16" t="s">
        <v>59</v>
      </c>
      <c r="C7" s="17">
        <v>11143150</v>
      </c>
      <c r="D7" s="17">
        <v>13480767.000000002</v>
      </c>
      <c r="E7" s="17">
        <v>14497145.000000002</v>
      </c>
      <c r="F7" s="17">
        <v>13648776</v>
      </c>
      <c r="G7" s="17">
        <v>15479073.000000002</v>
      </c>
      <c r="H7" s="17">
        <v>16798535.600000001</v>
      </c>
      <c r="I7" s="17">
        <v>18053244.600000001</v>
      </c>
      <c r="J7" s="17">
        <v>19540117.199999999</v>
      </c>
      <c r="K7" s="17">
        <v>21456498</v>
      </c>
      <c r="L7" s="17">
        <v>22859223</v>
      </c>
      <c r="M7" s="17">
        <v>28032553.999999996</v>
      </c>
      <c r="N7" s="17">
        <v>31039944</v>
      </c>
      <c r="O7" s="17">
        <v>34566667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1"/>
      <c r="FY7" s="1"/>
      <c r="FZ7" s="1"/>
    </row>
    <row r="8" spans="1:183" ht="15.75" x14ac:dyDescent="0.25">
      <c r="A8" s="15">
        <v>1.2</v>
      </c>
      <c r="B8" s="16" t="s">
        <v>60</v>
      </c>
      <c r="C8" s="17">
        <v>4306675</v>
      </c>
      <c r="D8" s="17">
        <v>4603068</v>
      </c>
      <c r="E8" s="17">
        <v>5793275</v>
      </c>
      <c r="F8" s="17">
        <v>6952948</v>
      </c>
      <c r="G8" s="17">
        <v>7790174.0000000009</v>
      </c>
      <c r="H8" s="17">
        <v>8257778</v>
      </c>
      <c r="I8" s="17">
        <v>9730670</v>
      </c>
      <c r="J8" s="17">
        <v>10118757</v>
      </c>
      <c r="K8" s="17">
        <v>10492999</v>
      </c>
      <c r="L8" s="17">
        <v>10589653.422439</v>
      </c>
      <c r="M8" s="17">
        <v>11624248.540454201</v>
      </c>
      <c r="N8" s="17">
        <v>13929937.699229499</v>
      </c>
      <c r="O8" s="17">
        <v>15663929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1"/>
      <c r="FY8" s="1"/>
      <c r="FZ8" s="1"/>
    </row>
    <row r="9" spans="1:183" ht="15.75" x14ac:dyDescent="0.25">
      <c r="A9" s="15">
        <v>1.3</v>
      </c>
      <c r="B9" s="16" t="s">
        <v>61</v>
      </c>
      <c r="C9" s="17">
        <v>1235813</v>
      </c>
      <c r="D9" s="17">
        <v>1343337</v>
      </c>
      <c r="E9" s="17">
        <v>1297582</v>
      </c>
      <c r="F9" s="17">
        <v>1423678</v>
      </c>
      <c r="G9" s="17">
        <v>1310183</v>
      </c>
      <c r="H9" s="17">
        <v>1618821</v>
      </c>
      <c r="I9" s="17">
        <v>1678752</v>
      </c>
      <c r="J9" s="17">
        <v>1821141.9999999998</v>
      </c>
      <c r="K9" s="17">
        <v>1976224.0000000002</v>
      </c>
      <c r="L9" s="17">
        <v>2464634</v>
      </c>
      <c r="M9" s="17">
        <v>2407472</v>
      </c>
      <c r="N9" s="17">
        <v>2744606</v>
      </c>
      <c r="O9" s="17">
        <v>3074325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1"/>
      <c r="FY9" s="1"/>
      <c r="FZ9" s="1"/>
    </row>
    <row r="10" spans="1:183" ht="30" x14ac:dyDescent="0.25">
      <c r="A10" s="15">
        <v>1.4</v>
      </c>
      <c r="B10" s="16" t="s">
        <v>62</v>
      </c>
      <c r="C10" s="17">
        <v>244525</v>
      </c>
      <c r="D10" s="17">
        <v>273840</v>
      </c>
      <c r="E10" s="17">
        <v>306260</v>
      </c>
      <c r="F10" s="17">
        <v>344884</v>
      </c>
      <c r="G10" s="17">
        <v>348048</v>
      </c>
      <c r="H10" s="17">
        <v>439447</v>
      </c>
      <c r="I10" s="17">
        <v>451654</v>
      </c>
      <c r="J10" s="17">
        <v>767604</v>
      </c>
      <c r="K10" s="17">
        <v>963256</v>
      </c>
      <c r="L10" s="17">
        <v>994406</v>
      </c>
      <c r="M10" s="17">
        <v>1079715</v>
      </c>
      <c r="N10" s="17">
        <v>1315227</v>
      </c>
      <c r="O10" s="17">
        <v>1533874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1"/>
      <c r="FY10" s="1"/>
      <c r="FZ10" s="1"/>
    </row>
    <row r="11" spans="1:183" ht="30" x14ac:dyDescent="0.25">
      <c r="A11" s="8" t="s">
        <v>31</v>
      </c>
      <c r="B11" s="16" t="s">
        <v>3</v>
      </c>
      <c r="C11" s="17">
        <v>574633</v>
      </c>
      <c r="D11" s="17">
        <v>605231</v>
      </c>
      <c r="E11" s="17">
        <v>744087</v>
      </c>
      <c r="F11" s="17">
        <v>816230</v>
      </c>
      <c r="G11" s="17">
        <v>942327</v>
      </c>
      <c r="H11" s="17">
        <v>1064626</v>
      </c>
      <c r="I11" s="17">
        <v>2157404</v>
      </c>
      <c r="J11" s="17">
        <v>2087778</v>
      </c>
      <c r="K11" s="17">
        <v>1465544</v>
      </c>
      <c r="L11" s="17">
        <v>1415783</v>
      </c>
      <c r="M11" s="17">
        <v>1294558.9417285337</v>
      </c>
      <c r="N11" s="17">
        <v>2059444.4827329982</v>
      </c>
      <c r="O11" s="17">
        <v>2475896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1"/>
      <c r="FY11" s="1"/>
      <c r="FZ11" s="1"/>
    </row>
    <row r="12" spans="1:183" ht="15.75" x14ac:dyDescent="0.25">
      <c r="A12" s="18"/>
      <c r="B12" s="19" t="s">
        <v>28</v>
      </c>
      <c r="C12" s="20">
        <f t="shared" ref="C12:N12" si="2">C6+C11</f>
        <v>17504796</v>
      </c>
      <c r="D12" s="20">
        <f t="shared" si="2"/>
        <v>20306243</v>
      </c>
      <c r="E12" s="20">
        <f t="shared" si="2"/>
        <v>22638349</v>
      </c>
      <c r="F12" s="20">
        <f t="shared" si="2"/>
        <v>23186516</v>
      </c>
      <c r="G12" s="20">
        <f t="shared" si="2"/>
        <v>25869805.000000004</v>
      </c>
      <c r="H12" s="20">
        <f t="shared" si="2"/>
        <v>28179207.600000001</v>
      </c>
      <c r="I12" s="20">
        <f t="shared" si="2"/>
        <v>32071724.600000001</v>
      </c>
      <c r="J12" s="20">
        <f t="shared" si="2"/>
        <v>34335398.200000003</v>
      </c>
      <c r="K12" s="20">
        <f t="shared" si="2"/>
        <v>36354521</v>
      </c>
      <c r="L12" s="20">
        <f t="shared" si="2"/>
        <v>38323699.422439002</v>
      </c>
      <c r="M12" s="20">
        <f t="shared" si="2"/>
        <v>44438548.482182726</v>
      </c>
      <c r="N12" s="20">
        <f t="shared" si="2"/>
        <v>51089159.181962498</v>
      </c>
      <c r="O12" s="20">
        <f t="shared" ref="O12" si="3">O6+O11</f>
        <v>57314691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1"/>
      <c r="FY12" s="1"/>
      <c r="FZ12" s="1"/>
    </row>
    <row r="13" spans="1:183" s="1" customFormat="1" ht="15.75" x14ac:dyDescent="0.25">
      <c r="A13" s="12" t="s">
        <v>32</v>
      </c>
      <c r="B13" s="13" t="s">
        <v>4</v>
      </c>
      <c r="C13" s="17">
        <v>6919442</v>
      </c>
      <c r="D13" s="17">
        <v>7714453</v>
      </c>
      <c r="E13" s="17">
        <v>9412844</v>
      </c>
      <c r="F13" s="17">
        <v>8421491</v>
      </c>
      <c r="G13" s="14">
        <v>11031061</v>
      </c>
      <c r="H13" s="14">
        <v>15980178</v>
      </c>
      <c r="I13" s="14">
        <v>15382681</v>
      </c>
      <c r="J13" s="14">
        <v>14797670.000000002</v>
      </c>
      <c r="K13" s="14">
        <v>15249243</v>
      </c>
      <c r="L13" s="14">
        <v>15406589.000000002</v>
      </c>
      <c r="M13" s="14">
        <v>18924612</v>
      </c>
      <c r="N13" s="14">
        <v>21045265</v>
      </c>
      <c r="O13" s="14">
        <v>23016232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GA13" s="2"/>
    </row>
    <row r="14" spans="1:183" ht="45" x14ac:dyDescent="0.25">
      <c r="A14" s="8" t="s">
        <v>33</v>
      </c>
      <c r="B14" s="16" t="s">
        <v>5</v>
      </c>
      <c r="C14" s="17">
        <v>617379</v>
      </c>
      <c r="D14" s="17">
        <v>804712</v>
      </c>
      <c r="E14" s="17">
        <v>1100805</v>
      </c>
      <c r="F14" s="17">
        <v>1296443</v>
      </c>
      <c r="G14" s="17">
        <v>1522767</v>
      </c>
      <c r="H14" s="17">
        <v>1850437</v>
      </c>
      <c r="I14" s="17">
        <v>2132661</v>
      </c>
      <c r="J14" s="17">
        <v>2145264</v>
      </c>
      <c r="K14" s="17">
        <v>2799375</v>
      </c>
      <c r="L14" s="17">
        <v>2545327</v>
      </c>
      <c r="M14" s="17">
        <v>3746690</v>
      </c>
      <c r="N14" s="17">
        <v>4042565</v>
      </c>
      <c r="O14" s="17">
        <v>4379755.81791496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3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3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3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1"/>
      <c r="FY14" s="1"/>
      <c r="FZ14" s="1"/>
    </row>
    <row r="15" spans="1:183" ht="15.75" x14ac:dyDescent="0.25">
      <c r="A15" s="8" t="s">
        <v>34</v>
      </c>
      <c r="B15" s="16" t="s">
        <v>6</v>
      </c>
      <c r="C15" s="17">
        <v>8090538.9904113999</v>
      </c>
      <c r="D15" s="17">
        <v>8858939</v>
      </c>
      <c r="E15" s="17">
        <v>9503217</v>
      </c>
      <c r="F15" s="17">
        <v>10623404</v>
      </c>
      <c r="G15" s="17">
        <v>10862761</v>
      </c>
      <c r="H15" s="17">
        <v>11750872</v>
      </c>
      <c r="I15" s="17">
        <v>12881232</v>
      </c>
      <c r="J15" s="17">
        <v>15077204.999999998</v>
      </c>
      <c r="K15" s="17">
        <v>15606721</v>
      </c>
      <c r="L15" s="17">
        <v>14738318</v>
      </c>
      <c r="M15" s="17">
        <v>19184235</v>
      </c>
      <c r="N15" s="17">
        <v>21971035</v>
      </c>
      <c r="O15" s="17">
        <v>25675643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3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3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1"/>
      <c r="FY15" s="1"/>
      <c r="FZ15" s="1"/>
    </row>
    <row r="16" spans="1:183" ht="15.75" x14ac:dyDescent="0.25">
      <c r="A16" s="18"/>
      <c r="B16" s="19" t="s">
        <v>29</v>
      </c>
      <c r="C16" s="20">
        <f t="shared" ref="C16:I16" si="4">(C13+C14+C15)</f>
        <v>15627359.990411401</v>
      </c>
      <c r="D16" s="20">
        <f t="shared" si="4"/>
        <v>17378104</v>
      </c>
      <c r="E16" s="20">
        <f t="shared" si="4"/>
        <v>20016866</v>
      </c>
      <c r="F16" s="20">
        <f t="shared" si="4"/>
        <v>20341338</v>
      </c>
      <c r="G16" s="20">
        <f t="shared" si="4"/>
        <v>23416589</v>
      </c>
      <c r="H16" s="20">
        <f t="shared" si="4"/>
        <v>29581487</v>
      </c>
      <c r="I16" s="20">
        <f t="shared" si="4"/>
        <v>30396574</v>
      </c>
      <c r="J16" s="20">
        <f t="shared" ref="J16:K16" si="5">(J13+J14+J15)</f>
        <v>32020139</v>
      </c>
      <c r="K16" s="20">
        <f t="shared" si="5"/>
        <v>33655339</v>
      </c>
      <c r="L16" s="20">
        <f t="shared" ref="L16:M16" si="6">(L13+L14+L15)</f>
        <v>32690234</v>
      </c>
      <c r="M16" s="20">
        <f t="shared" si="6"/>
        <v>41855537</v>
      </c>
      <c r="N16" s="20">
        <f t="shared" ref="N16" si="7">(N13+N14+N15)</f>
        <v>47058865</v>
      </c>
      <c r="O16" s="20">
        <f t="shared" ref="O16" si="8">(O13+O14+O15)</f>
        <v>53071630.817914963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3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3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1"/>
      <c r="FY16" s="1"/>
      <c r="FZ16" s="1"/>
    </row>
    <row r="17" spans="1:183" s="1" customFormat="1" ht="30" x14ac:dyDescent="0.25">
      <c r="A17" s="12" t="s">
        <v>35</v>
      </c>
      <c r="B17" s="13" t="s">
        <v>7</v>
      </c>
      <c r="C17" s="17">
        <f>C18+C19</f>
        <v>6474904.3179423101</v>
      </c>
      <c r="D17" s="17">
        <f t="shared" ref="D17:I17" si="9">D18+D19</f>
        <v>6913439.2446572389</v>
      </c>
      <c r="E17" s="17">
        <f t="shared" si="9"/>
        <v>7991184.0133567965</v>
      </c>
      <c r="F17" s="17">
        <f t="shared" si="9"/>
        <v>8589313.8739527501</v>
      </c>
      <c r="G17" s="17">
        <f t="shared" si="9"/>
        <v>9677765.4792637452</v>
      </c>
      <c r="H17" s="17">
        <f t="shared" si="9"/>
        <v>10645405.755563412</v>
      </c>
      <c r="I17" s="17">
        <f t="shared" si="9"/>
        <v>11917369.294628406</v>
      </c>
      <c r="J17" s="17">
        <f t="shared" ref="J17:K17" si="10">J18+J19</f>
        <v>13597379.555896364</v>
      </c>
      <c r="K17" s="17">
        <f t="shared" si="10"/>
        <v>14764983</v>
      </c>
      <c r="L17" s="17">
        <f t="shared" ref="L17:M17" si="11">L18+L19</f>
        <v>10590656</v>
      </c>
      <c r="M17" s="17">
        <f t="shared" si="11"/>
        <v>12851513</v>
      </c>
      <c r="N17" s="17">
        <f t="shared" ref="N17" si="12">N18+N19</f>
        <v>14874435</v>
      </c>
      <c r="O17" s="17">
        <f t="shared" ref="O17" si="13">O18+O19</f>
        <v>16543385.999999998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GA17" s="2"/>
    </row>
    <row r="18" spans="1:183" ht="30" x14ac:dyDescent="0.25">
      <c r="A18" s="15">
        <v>6.1</v>
      </c>
      <c r="B18" s="16" t="s">
        <v>8</v>
      </c>
      <c r="C18" s="17">
        <v>5803648.0112300776</v>
      </c>
      <c r="D18" s="17">
        <v>6216171.7008599434</v>
      </c>
      <c r="E18" s="17">
        <v>7164285.2219331982</v>
      </c>
      <c r="F18" s="17">
        <v>7820981.6542000007</v>
      </c>
      <c r="G18" s="14">
        <v>8783747.2028437555</v>
      </c>
      <c r="H18" s="14">
        <v>9683329.2035362702</v>
      </c>
      <c r="I18" s="14">
        <v>10892596.056766666</v>
      </c>
      <c r="J18" s="14">
        <v>12251418.61048547</v>
      </c>
      <c r="K18" s="14">
        <v>13023247</v>
      </c>
      <c r="L18" s="14">
        <v>10120140</v>
      </c>
      <c r="M18" s="14">
        <v>11953533</v>
      </c>
      <c r="N18" s="14">
        <v>13870700</v>
      </c>
      <c r="O18" s="14">
        <v>16543385.999999998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1"/>
      <c r="FY18" s="1"/>
      <c r="FZ18" s="1"/>
    </row>
    <row r="19" spans="1:183" ht="15.75" x14ac:dyDescent="0.25">
      <c r="A19" s="15">
        <v>6.2</v>
      </c>
      <c r="B19" s="16" t="s">
        <v>9</v>
      </c>
      <c r="C19" s="17">
        <v>671256.306712233</v>
      </c>
      <c r="D19" s="17">
        <v>697267.54379729554</v>
      </c>
      <c r="E19" s="17">
        <v>826898.79142359807</v>
      </c>
      <c r="F19" s="17">
        <v>768332.21975275001</v>
      </c>
      <c r="G19" s="14">
        <v>894018.27641998976</v>
      </c>
      <c r="H19" s="14">
        <v>962076.55202714144</v>
      </c>
      <c r="I19" s="14">
        <v>1024773.237861739</v>
      </c>
      <c r="J19" s="14">
        <v>1345960.9454108942</v>
      </c>
      <c r="K19" s="14">
        <v>1741736</v>
      </c>
      <c r="L19" s="14">
        <v>470516</v>
      </c>
      <c r="M19" s="14">
        <v>897980</v>
      </c>
      <c r="N19" s="14">
        <v>1003735</v>
      </c>
      <c r="O19" s="1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1"/>
      <c r="FY19" s="1"/>
      <c r="FZ19" s="1"/>
    </row>
    <row r="20" spans="1:183" s="1" customFormat="1" ht="60" x14ac:dyDescent="0.25">
      <c r="A20" s="21" t="s">
        <v>36</v>
      </c>
      <c r="B20" s="22" t="s">
        <v>10</v>
      </c>
      <c r="C20" s="17">
        <f>C21+C22+C23+C24+C25+C26+C27</f>
        <v>3439066.0038000001</v>
      </c>
      <c r="D20" s="17">
        <f t="shared" ref="D20:K20" si="14">D21+D22+D23+D24+D25+D26+D27</f>
        <v>4231597.646044611</v>
      </c>
      <c r="E20" s="17">
        <f t="shared" si="14"/>
        <v>5073531.4849552065</v>
      </c>
      <c r="F20" s="17">
        <f t="shared" si="14"/>
        <v>6075040.5919641573</v>
      </c>
      <c r="G20" s="17">
        <f t="shared" si="14"/>
        <v>6947372.6014354685</v>
      </c>
      <c r="H20" s="17">
        <f t="shared" si="14"/>
        <v>7294009.7600564566</v>
      </c>
      <c r="I20" s="17">
        <f t="shared" si="14"/>
        <v>7866366.7800041148</v>
      </c>
      <c r="J20" s="17">
        <f t="shared" si="14"/>
        <v>8621009.0763861425</v>
      </c>
      <c r="K20" s="17">
        <f t="shared" si="14"/>
        <v>9325818</v>
      </c>
      <c r="L20" s="17">
        <f>L21+L22+L23+L24+L25+L26+L27</f>
        <v>7407588</v>
      </c>
      <c r="M20" s="17">
        <f>M21+M22+M23+M24+M25+M26+M27</f>
        <v>10835808</v>
      </c>
      <c r="N20" s="17">
        <f>N21+N22+N23+N24+N25+N26+N27</f>
        <v>13351841</v>
      </c>
      <c r="O20" s="17">
        <f>O21+O22+O23+O24+O25+O26+O27</f>
        <v>15768629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GA20" s="2"/>
    </row>
    <row r="21" spans="1:183" ht="15.75" x14ac:dyDescent="0.25">
      <c r="A21" s="15">
        <v>7.1</v>
      </c>
      <c r="B21" s="16" t="s">
        <v>11</v>
      </c>
      <c r="C21" s="17">
        <v>850495.99999999988</v>
      </c>
      <c r="D21" s="17">
        <v>984754.99999999988</v>
      </c>
      <c r="E21" s="17">
        <v>1087904</v>
      </c>
      <c r="F21" s="17">
        <v>1141354</v>
      </c>
      <c r="G21" s="14">
        <v>1145438</v>
      </c>
      <c r="H21" s="14">
        <v>1249706</v>
      </c>
      <c r="I21" s="14">
        <v>1484579</v>
      </c>
      <c r="J21" s="14">
        <v>1467383</v>
      </c>
      <c r="K21" s="14">
        <v>1312542</v>
      </c>
      <c r="L21" s="14">
        <v>1245999</v>
      </c>
      <c r="M21" s="14">
        <v>1350052</v>
      </c>
      <c r="N21" s="14">
        <v>1455670</v>
      </c>
      <c r="O21" s="14">
        <v>1555478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1"/>
      <c r="FY21" s="1"/>
      <c r="FZ21" s="1"/>
    </row>
    <row r="22" spans="1:183" ht="15.75" x14ac:dyDescent="0.25">
      <c r="A22" s="15">
        <v>7.2</v>
      </c>
      <c r="B22" s="16" t="s">
        <v>12</v>
      </c>
      <c r="C22" s="17">
        <v>1766331.3712412245</v>
      </c>
      <c r="D22" s="17">
        <v>2242414.1579390806</v>
      </c>
      <c r="E22" s="17">
        <v>2597040.2716756458</v>
      </c>
      <c r="F22" s="17">
        <v>3326593.8837937843</v>
      </c>
      <c r="G22" s="14">
        <v>3728218.3413209035</v>
      </c>
      <c r="H22" s="14">
        <v>4035375.3023445597</v>
      </c>
      <c r="I22" s="14">
        <v>4514429.9201442441</v>
      </c>
      <c r="J22" s="14">
        <v>5157442.1349559091</v>
      </c>
      <c r="K22" s="14">
        <v>5854805</v>
      </c>
      <c r="L22" s="14">
        <v>3959276</v>
      </c>
      <c r="M22" s="14">
        <v>6783849</v>
      </c>
      <c r="N22" s="14">
        <v>8776652</v>
      </c>
      <c r="O22" s="14">
        <v>10865800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1"/>
      <c r="FY22" s="1"/>
      <c r="FZ22" s="1"/>
    </row>
    <row r="23" spans="1:183" ht="15.75" x14ac:dyDescent="0.25">
      <c r="A23" s="15">
        <v>7.3</v>
      </c>
      <c r="B23" s="16" t="s">
        <v>13</v>
      </c>
      <c r="C23" s="17">
        <v>1336.3724598317772</v>
      </c>
      <c r="D23" s="17">
        <v>708.4484261443049</v>
      </c>
      <c r="E23" s="17">
        <v>475.39842723157733</v>
      </c>
      <c r="F23" s="17">
        <v>593.15094827956204</v>
      </c>
      <c r="G23" s="14">
        <v>630.4418074967009</v>
      </c>
      <c r="H23" s="14">
        <v>1002.8631950827462</v>
      </c>
      <c r="I23" s="14">
        <v>830.14685628497296</v>
      </c>
      <c r="J23" s="14">
        <v>1388.467105827493</v>
      </c>
      <c r="K23" s="14">
        <v>1208</v>
      </c>
      <c r="L23" s="14">
        <v>1585</v>
      </c>
      <c r="M23" s="14">
        <v>2576</v>
      </c>
      <c r="N23" s="14">
        <v>3086</v>
      </c>
      <c r="O23" s="1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1"/>
      <c r="FY23" s="1"/>
      <c r="FZ23" s="1"/>
    </row>
    <row r="24" spans="1:183" ht="15.75" x14ac:dyDescent="0.25">
      <c r="A24" s="15">
        <v>7.4</v>
      </c>
      <c r="B24" s="16" t="s">
        <v>14</v>
      </c>
      <c r="C24" s="17">
        <v>6817.4363168229793</v>
      </c>
      <c r="D24" s="17">
        <v>13332.927999841748</v>
      </c>
      <c r="E24" s="17">
        <v>14120.929776033474</v>
      </c>
      <c r="F24" s="17">
        <v>20082.008288622241</v>
      </c>
      <c r="G24" s="14">
        <v>39218.545668937521</v>
      </c>
      <c r="H24" s="14">
        <v>45671.464400348705</v>
      </c>
      <c r="I24" s="14">
        <v>46752.834641951769</v>
      </c>
      <c r="J24" s="14">
        <v>29435.150464188173</v>
      </c>
      <c r="K24" s="14">
        <v>39261</v>
      </c>
      <c r="L24" s="14">
        <v>5902</v>
      </c>
      <c r="M24" s="14">
        <v>5738</v>
      </c>
      <c r="N24" s="14">
        <v>44126</v>
      </c>
      <c r="O24" s="1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1"/>
      <c r="FY24" s="1"/>
      <c r="FZ24" s="1"/>
    </row>
    <row r="25" spans="1:183" ht="30" x14ac:dyDescent="0.25">
      <c r="A25" s="15">
        <v>7.5</v>
      </c>
      <c r="B25" s="16" t="s">
        <v>15</v>
      </c>
      <c r="C25" s="17">
        <v>8793.8237821209641</v>
      </c>
      <c r="D25" s="17">
        <v>10877.11167954484</v>
      </c>
      <c r="E25" s="17">
        <v>13262.885076295235</v>
      </c>
      <c r="F25" s="17">
        <v>16433.548933471295</v>
      </c>
      <c r="G25" s="14">
        <v>18017.272638131162</v>
      </c>
      <c r="H25" s="14">
        <v>52262.130116465058</v>
      </c>
      <c r="I25" s="14">
        <v>61919.878361633942</v>
      </c>
      <c r="J25" s="14">
        <v>111619.32386021693</v>
      </c>
      <c r="K25" s="14">
        <v>60472</v>
      </c>
      <c r="L25" s="14">
        <v>18661</v>
      </c>
      <c r="M25" s="14">
        <v>39452</v>
      </c>
      <c r="N25" s="14">
        <v>51780</v>
      </c>
      <c r="O25" s="1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1"/>
      <c r="FY25" s="1"/>
      <c r="FZ25" s="1"/>
    </row>
    <row r="26" spans="1:183" ht="15.75" x14ac:dyDescent="0.25">
      <c r="A26" s="15">
        <v>7.6</v>
      </c>
      <c r="B26" s="16" t="s">
        <v>16</v>
      </c>
      <c r="C26" s="17">
        <v>95035</v>
      </c>
      <c r="D26" s="17">
        <v>106170</v>
      </c>
      <c r="E26" s="17">
        <v>116264.00000000001</v>
      </c>
      <c r="F26" s="17">
        <v>119606</v>
      </c>
      <c r="G26" s="17">
        <v>127508</v>
      </c>
      <c r="H26" s="17">
        <v>134459</v>
      </c>
      <c r="I26" s="17">
        <v>148674</v>
      </c>
      <c r="J26" s="17">
        <v>226008</v>
      </c>
      <c r="K26" s="17">
        <v>242757.00000000003</v>
      </c>
      <c r="L26" s="17">
        <v>252334</v>
      </c>
      <c r="M26" s="17">
        <v>255669.99999999997</v>
      </c>
      <c r="N26" s="17">
        <v>286143</v>
      </c>
      <c r="O26" s="17">
        <v>319281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1"/>
      <c r="FY26" s="1"/>
      <c r="FZ26" s="1"/>
    </row>
    <row r="27" spans="1:183" ht="45" x14ac:dyDescent="0.25">
      <c r="A27" s="15">
        <v>7.7</v>
      </c>
      <c r="B27" s="16" t="s">
        <v>17</v>
      </c>
      <c r="C27" s="17">
        <v>710256</v>
      </c>
      <c r="D27" s="17">
        <v>873340</v>
      </c>
      <c r="E27" s="17">
        <v>1244464</v>
      </c>
      <c r="F27" s="17">
        <v>1450378</v>
      </c>
      <c r="G27" s="17">
        <v>1888341.9999999998</v>
      </c>
      <c r="H27" s="17">
        <v>1775533.0000000002</v>
      </c>
      <c r="I27" s="17">
        <v>1609181</v>
      </c>
      <c r="J27" s="17">
        <v>1627733</v>
      </c>
      <c r="K27" s="17">
        <v>1814773</v>
      </c>
      <c r="L27" s="17">
        <v>1923831.0000000002</v>
      </c>
      <c r="M27" s="17">
        <v>2398471</v>
      </c>
      <c r="N27" s="17">
        <v>2734384</v>
      </c>
      <c r="O27" s="17">
        <v>3028070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1"/>
      <c r="FY27" s="1"/>
      <c r="FZ27" s="1"/>
    </row>
    <row r="28" spans="1:183" ht="15.75" x14ac:dyDescent="0.25">
      <c r="A28" s="8" t="s">
        <v>37</v>
      </c>
      <c r="B28" s="16" t="s">
        <v>18</v>
      </c>
      <c r="C28" s="17">
        <v>2478434</v>
      </c>
      <c r="D28" s="17">
        <v>2762189</v>
      </c>
      <c r="E28" s="17">
        <v>3087348</v>
      </c>
      <c r="F28" s="17">
        <v>3455974</v>
      </c>
      <c r="G28" s="17">
        <v>3857066.0000000005</v>
      </c>
      <c r="H28" s="17">
        <v>3801351.9999999995</v>
      </c>
      <c r="I28" s="17">
        <v>4663018</v>
      </c>
      <c r="J28" s="17">
        <v>5091170</v>
      </c>
      <c r="K28" s="17">
        <v>5597949</v>
      </c>
      <c r="L28" s="17">
        <v>5716742</v>
      </c>
      <c r="M28" s="17">
        <v>6089066</v>
      </c>
      <c r="N28" s="17">
        <v>6579007.0000000009</v>
      </c>
      <c r="O28" s="17">
        <v>7036319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1"/>
      <c r="FY28" s="1"/>
      <c r="FZ28" s="1"/>
    </row>
    <row r="29" spans="1:183" ht="60" x14ac:dyDescent="0.25">
      <c r="A29" s="8" t="s">
        <v>38</v>
      </c>
      <c r="B29" s="16" t="s">
        <v>19</v>
      </c>
      <c r="C29" s="17">
        <v>8379569</v>
      </c>
      <c r="D29" s="17">
        <v>9877309</v>
      </c>
      <c r="E29" s="17">
        <v>11032993</v>
      </c>
      <c r="F29" s="17">
        <v>12144116</v>
      </c>
      <c r="G29" s="17">
        <v>13177820.000000002</v>
      </c>
      <c r="H29" s="17">
        <v>14458810</v>
      </c>
      <c r="I29" s="17">
        <v>15694765</v>
      </c>
      <c r="J29" s="17">
        <v>16956741</v>
      </c>
      <c r="K29" s="17">
        <v>17951331</v>
      </c>
      <c r="L29" s="17">
        <v>18257831</v>
      </c>
      <c r="M29" s="17">
        <v>20806703.694295391</v>
      </c>
      <c r="N29" s="17">
        <v>23767387.290667851</v>
      </c>
      <c r="O29" s="17">
        <v>26432507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1"/>
      <c r="FY29" s="1"/>
      <c r="FZ29" s="1"/>
    </row>
    <row r="30" spans="1:183" ht="30" x14ac:dyDescent="0.25">
      <c r="A30" s="8" t="s">
        <v>39</v>
      </c>
      <c r="B30" s="16" t="s">
        <v>54</v>
      </c>
      <c r="C30" s="17">
        <v>3260755</v>
      </c>
      <c r="D30" s="17">
        <v>3922458.9999999995</v>
      </c>
      <c r="E30" s="17">
        <v>4290741</v>
      </c>
      <c r="F30" s="17">
        <v>4721967</v>
      </c>
      <c r="G30" s="17">
        <v>5061922</v>
      </c>
      <c r="H30" s="17">
        <v>5865659</v>
      </c>
      <c r="I30" s="17">
        <v>7173525.9999999991</v>
      </c>
      <c r="J30" s="17">
        <v>8008292.9999999991</v>
      </c>
      <c r="K30" s="17">
        <v>9038547</v>
      </c>
      <c r="L30" s="17">
        <v>9039406</v>
      </c>
      <c r="M30" s="17">
        <v>9889588</v>
      </c>
      <c r="N30" s="17">
        <v>11107347</v>
      </c>
      <c r="O30" s="17">
        <v>12802696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1"/>
      <c r="FY30" s="1"/>
      <c r="FZ30" s="1"/>
    </row>
    <row r="31" spans="1:183" ht="15.75" x14ac:dyDescent="0.25">
      <c r="A31" s="8" t="s">
        <v>40</v>
      </c>
      <c r="B31" s="16" t="s">
        <v>20</v>
      </c>
      <c r="C31" s="17">
        <v>3132686</v>
      </c>
      <c r="D31" s="17">
        <v>3389457</v>
      </c>
      <c r="E31" s="17">
        <v>3772355.0000000005</v>
      </c>
      <c r="F31" s="17">
        <v>4385917</v>
      </c>
      <c r="G31" s="17">
        <v>4914564</v>
      </c>
      <c r="H31" s="17">
        <v>5556058</v>
      </c>
      <c r="I31" s="17">
        <v>6553613</v>
      </c>
      <c r="J31" s="17">
        <v>7235803</v>
      </c>
      <c r="K31" s="17">
        <v>8300494</v>
      </c>
      <c r="L31" s="11">
        <v>6780334</v>
      </c>
      <c r="M31" s="11">
        <v>8042499.2553710751</v>
      </c>
      <c r="N31" s="11">
        <v>9078878</v>
      </c>
      <c r="O31" s="11">
        <v>10336487.831971299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1"/>
      <c r="FY31" s="1"/>
      <c r="FZ31" s="1"/>
    </row>
    <row r="32" spans="1:183" ht="15.75" x14ac:dyDescent="0.25">
      <c r="A32" s="18"/>
      <c r="B32" s="19" t="s">
        <v>30</v>
      </c>
      <c r="C32" s="20">
        <f>C17+C20+C28+C29+C30+C31</f>
        <v>27165414.321742311</v>
      </c>
      <c r="D32" s="20">
        <f t="shared" ref="D32:G32" si="15">D17+D20+D28+D29+D30+D31</f>
        <v>31096450.890701849</v>
      </c>
      <c r="E32" s="20">
        <f t="shared" si="15"/>
        <v>35248152.498312004</v>
      </c>
      <c r="F32" s="20">
        <f t="shared" si="15"/>
        <v>39372328.465916909</v>
      </c>
      <c r="G32" s="20">
        <f t="shared" si="15"/>
        <v>43636510.080699213</v>
      </c>
      <c r="H32" s="20">
        <f t="shared" ref="H32:I32" si="16">H17+H20+H28+H29+H30+H31</f>
        <v>47621294.515619867</v>
      </c>
      <c r="I32" s="20">
        <f t="shared" si="16"/>
        <v>53868658.074632525</v>
      </c>
      <c r="J32" s="20">
        <f t="shared" ref="J32:K32" si="17">J17+J20+J28+J29+J30+J31</f>
        <v>59510395.63228251</v>
      </c>
      <c r="K32" s="20">
        <f t="shared" si="17"/>
        <v>64979122</v>
      </c>
      <c r="L32" s="20">
        <f t="shared" ref="L32:M32" si="18">L17+L20+L28+L29+L30+L31</f>
        <v>57792557</v>
      </c>
      <c r="M32" s="20">
        <f t="shared" si="18"/>
        <v>68515177.94966647</v>
      </c>
      <c r="N32" s="20">
        <f t="shared" ref="N32" si="19">N17+N20+N28+N29+N30+N31</f>
        <v>78758895.290667847</v>
      </c>
      <c r="O32" s="20">
        <f t="shared" ref="O32" si="20">O17+O20+O28+O29+O30+O31</f>
        <v>88920024.831971303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1"/>
      <c r="FY32" s="1"/>
      <c r="FZ32" s="1"/>
    </row>
    <row r="33" spans="1:183" s="1" customFormat="1" ht="30" x14ac:dyDescent="0.25">
      <c r="A33" s="23" t="s">
        <v>27</v>
      </c>
      <c r="B33" s="24" t="s">
        <v>51</v>
      </c>
      <c r="C33" s="25">
        <f>C12+C16+C32</f>
        <v>60297570.312153712</v>
      </c>
      <c r="D33" s="25">
        <f>D12+D16+D32</f>
        <v>68780797.890701845</v>
      </c>
      <c r="E33" s="25">
        <f t="shared" ref="E33:G33" si="21">E12+E16+E32</f>
        <v>77903367.498311996</v>
      </c>
      <c r="F33" s="25">
        <f t="shared" si="21"/>
        <v>82900182.465916902</v>
      </c>
      <c r="G33" s="25">
        <f t="shared" si="21"/>
        <v>92922904.080699205</v>
      </c>
      <c r="H33" s="25">
        <f t="shared" ref="H33:I33" si="22">H12+H16+H32</f>
        <v>105381989.11561987</v>
      </c>
      <c r="I33" s="25">
        <f t="shared" si="22"/>
        <v>116336956.67463252</v>
      </c>
      <c r="J33" s="25">
        <f t="shared" ref="J33:K33" si="23">J12+J16+J32</f>
        <v>125865932.83228251</v>
      </c>
      <c r="K33" s="25">
        <f t="shared" si="23"/>
        <v>134988982</v>
      </c>
      <c r="L33" s="25">
        <f t="shared" ref="L33:M33" si="24">L12+L16+L32</f>
        <v>128806490.42243901</v>
      </c>
      <c r="M33" s="25">
        <f t="shared" si="24"/>
        <v>154809263.43184918</v>
      </c>
      <c r="N33" s="25">
        <f t="shared" ref="N33" si="25">N12+N16+N32</f>
        <v>176906919.47263032</v>
      </c>
      <c r="O33" s="25">
        <f t="shared" ref="O33" si="26">O12+O16+O32</f>
        <v>199306346.64988625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GA33" s="2"/>
    </row>
    <row r="34" spans="1:183" ht="15.75" x14ac:dyDescent="0.25">
      <c r="A34" s="26" t="s">
        <v>43</v>
      </c>
      <c r="B34" s="27" t="s">
        <v>25</v>
      </c>
      <c r="C34" s="17">
        <f>GSVA_cur!C34</f>
        <v>7063428</v>
      </c>
      <c r="D34" s="17">
        <f>GSVA_cur!D34</f>
        <v>7797299.8699999992</v>
      </c>
      <c r="E34" s="17">
        <f>GSVA_cur!E34</f>
        <v>8585161</v>
      </c>
      <c r="F34" s="17">
        <f>GSVA_cur!F34</f>
        <v>9524544</v>
      </c>
      <c r="G34" s="17">
        <f>GSVA_cur!G34</f>
        <v>11172960</v>
      </c>
      <c r="H34" s="17">
        <f>GSVA_cur!H34</f>
        <v>12639646</v>
      </c>
      <c r="I34" s="17">
        <f>GSVA_cur!I34</f>
        <v>14229984</v>
      </c>
      <c r="J34" s="17">
        <f>GSVA_cur!J34</f>
        <v>16649312</v>
      </c>
      <c r="K34" s="17">
        <f>GSVA_cur!K34</f>
        <v>17377300</v>
      </c>
      <c r="L34" s="17">
        <f>GSVA_cur!L34</f>
        <v>18297886</v>
      </c>
      <c r="M34" s="17">
        <f>GSVA_cur!M34</f>
        <v>23614355</v>
      </c>
      <c r="N34" s="17">
        <f>GSVA_cur!N34</f>
        <v>26452731.626010001</v>
      </c>
      <c r="O34" s="17">
        <f>GSVA_cur!O34</f>
        <v>29657349.880549904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</row>
    <row r="35" spans="1:183" ht="30" x14ac:dyDescent="0.25">
      <c r="A35" s="26" t="s">
        <v>44</v>
      </c>
      <c r="B35" s="27" t="s">
        <v>24</v>
      </c>
      <c r="C35" s="17">
        <f>GSVA_cur!C35</f>
        <v>2847843</v>
      </c>
      <c r="D35" s="17">
        <f>GSVA_cur!D35</f>
        <v>3278565</v>
      </c>
      <c r="E35" s="17">
        <f>GSVA_cur!E35</f>
        <v>3106020</v>
      </c>
      <c r="F35" s="17">
        <f>GSVA_cur!F35</f>
        <v>3244923</v>
      </c>
      <c r="G35" s="17">
        <f>GSVA_cur!G35</f>
        <v>3157313</v>
      </c>
      <c r="H35" s="17">
        <f>GSVA_cur!H35</f>
        <v>3459619</v>
      </c>
      <c r="I35" s="17">
        <f>GSVA_cur!I35</f>
        <v>2605040</v>
      </c>
      <c r="J35" s="17">
        <f>GSVA_cur!J35</f>
        <v>2716680</v>
      </c>
      <c r="K35" s="17">
        <f>GSVA_cur!K35</f>
        <v>2892429</v>
      </c>
      <c r="L35" s="17">
        <f>GSVA_cur!L35</f>
        <v>5145593</v>
      </c>
      <c r="M35" s="17">
        <f>GSVA_cur!M35</f>
        <v>6890823</v>
      </c>
      <c r="N35" s="17">
        <f>GSVA_cur!N35</f>
        <v>7073159.0269923909</v>
      </c>
      <c r="O35" s="17">
        <f>GSVA_cur!O35</f>
        <v>7258160.1490387954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</row>
    <row r="36" spans="1:183" ht="30" x14ac:dyDescent="0.25">
      <c r="A36" s="28" t="s">
        <v>45</v>
      </c>
      <c r="B36" s="29" t="s">
        <v>63</v>
      </c>
      <c r="C36" s="20">
        <f>C33+C34-C35</f>
        <v>64513155.312153712</v>
      </c>
      <c r="D36" s="20">
        <f t="shared" ref="D36:M36" si="27">D33+D34-D35</f>
        <v>73299532.76070185</v>
      </c>
      <c r="E36" s="20">
        <f t="shared" si="27"/>
        <v>83382508.498311996</v>
      </c>
      <c r="F36" s="20">
        <f t="shared" si="27"/>
        <v>89179803.465916902</v>
      </c>
      <c r="G36" s="20">
        <f t="shared" si="27"/>
        <v>100938551.08069921</v>
      </c>
      <c r="H36" s="20">
        <f t="shared" si="27"/>
        <v>114562016.11561987</v>
      </c>
      <c r="I36" s="20">
        <f t="shared" si="27"/>
        <v>127961900.67463252</v>
      </c>
      <c r="J36" s="20">
        <f t="shared" si="27"/>
        <v>139798564.83228251</v>
      </c>
      <c r="K36" s="20">
        <f t="shared" si="27"/>
        <v>149473853</v>
      </c>
      <c r="L36" s="20">
        <f t="shared" si="27"/>
        <v>141958783.42243901</v>
      </c>
      <c r="M36" s="20">
        <f t="shared" si="27"/>
        <v>171532795.43184918</v>
      </c>
      <c r="N36" s="20">
        <f t="shared" ref="N36" si="28">N33+N34-N35</f>
        <v>196286492.07164794</v>
      </c>
      <c r="O36" s="20">
        <f t="shared" ref="O36" si="29">O33+O34-O35</f>
        <v>221705536.38139737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</row>
    <row r="37" spans="1:183" ht="15.75" x14ac:dyDescent="0.25">
      <c r="A37" s="26" t="s">
        <v>46</v>
      </c>
      <c r="B37" s="27" t="s">
        <v>42</v>
      </c>
      <c r="C37" s="17">
        <f>GSVA_cur!C37</f>
        <v>2015910</v>
      </c>
      <c r="D37" s="17">
        <f>GSVA_cur!D37</f>
        <v>2046780</v>
      </c>
      <c r="E37" s="17">
        <f>GSVA_cur!E37</f>
        <v>2078120</v>
      </c>
      <c r="F37" s="17">
        <f>GSVA_cur!F37</f>
        <v>2109940</v>
      </c>
      <c r="G37" s="17">
        <f>GSVA_cur!G37</f>
        <v>2142250</v>
      </c>
      <c r="H37" s="17">
        <f>GSVA_cur!H37</f>
        <v>2175050</v>
      </c>
      <c r="I37" s="17">
        <f>GSVA_cur!I37</f>
        <v>2208360</v>
      </c>
      <c r="J37" s="17">
        <f>GSVA_cur!J37</f>
        <v>2242170</v>
      </c>
      <c r="K37" s="17">
        <f>GSVA_cur!K37</f>
        <v>2276500</v>
      </c>
      <c r="L37" s="17">
        <f>GSVA_cur!L37</f>
        <v>2296720</v>
      </c>
      <c r="M37" s="17">
        <f>GSVA_cur!M37</f>
        <v>2323010</v>
      </c>
      <c r="N37" s="17">
        <f>GSVA_cur!N37</f>
        <v>2346920</v>
      </c>
      <c r="O37" s="17">
        <f>GSVA_cur!O37</f>
        <v>2370820</v>
      </c>
      <c r="P37" s="1"/>
      <c r="Q37" s="1"/>
      <c r="R37" s="1"/>
    </row>
    <row r="38" spans="1:183" ht="30" x14ac:dyDescent="0.25">
      <c r="A38" s="28" t="s">
        <v>47</v>
      </c>
      <c r="B38" s="29" t="s">
        <v>64</v>
      </c>
      <c r="C38" s="20">
        <f>C36/C37*1000</f>
        <v>32002.001732296434</v>
      </c>
      <c r="D38" s="20">
        <f t="shared" ref="D38:M38" si="30">D36/D37*1000</f>
        <v>35812.12087312845</v>
      </c>
      <c r="E38" s="20">
        <f t="shared" si="30"/>
        <v>40124.010402821783</v>
      </c>
      <c r="F38" s="20">
        <f t="shared" si="30"/>
        <v>42266.51159081154</v>
      </c>
      <c r="G38" s="20">
        <f t="shared" si="30"/>
        <v>47118.007273053663</v>
      </c>
      <c r="H38" s="20">
        <f t="shared" si="30"/>
        <v>52670.980490388662</v>
      </c>
      <c r="I38" s="20">
        <f t="shared" si="30"/>
        <v>57944.31192135001</v>
      </c>
      <c r="J38" s="20">
        <f t="shared" si="30"/>
        <v>62349.672340760291</v>
      </c>
      <c r="K38" s="20">
        <f t="shared" si="30"/>
        <v>65659.500549088523</v>
      </c>
      <c r="L38" s="20">
        <f t="shared" si="30"/>
        <v>61809.355699623382</v>
      </c>
      <c r="M38" s="20">
        <f t="shared" si="30"/>
        <v>73840.747750482857</v>
      </c>
      <c r="N38" s="20">
        <f t="shared" ref="N38" si="31">N36/N37*1000</f>
        <v>83635.783099401742</v>
      </c>
      <c r="O38" s="20">
        <f t="shared" ref="O38" si="32">O36/O37*1000</f>
        <v>93514.284670028675</v>
      </c>
      <c r="P38" s="3"/>
      <c r="Q38" s="3"/>
      <c r="R38" s="3"/>
      <c r="BS38" s="4"/>
      <c r="BT38" s="4"/>
      <c r="BU38" s="4"/>
      <c r="BV38" s="4"/>
    </row>
    <row r="39" spans="1:183" x14ac:dyDescent="0.25">
      <c r="B39" s="2" t="s">
        <v>76</v>
      </c>
    </row>
    <row r="41" spans="1:183" x14ac:dyDescent="0.25">
      <c r="B41" s="2" t="s">
        <v>78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8" orientation="landscape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W41"/>
  <sheetViews>
    <sheetView zoomScale="66" zoomScaleNormal="66" zoomScaleSheetLayoutView="100" workbookViewId="0">
      <pane xSplit="2" ySplit="5" topLeftCell="C12" activePane="bottomRight" state="frozen"/>
      <selection activeCell="B41" sqref="B41"/>
      <selection pane="topRight" activeCell="B41" sqref="B41"/>
      <selection pane="bottomLeft" activeCell="B41" sqref="B41"/>
      <selection pane="bottomRight" activeCell="H54" sqref="H54"/>
    </sheetView>
  </sheetViews>
  <sheetFormatPr defaultColWidth="8.85546875" defaultRowHeight="15" x14ac:dyDescent="0.25"/>
  <cols>
    <col min="1" max="1" width="11" style="2" customWidth="1"/>
    <col min="2" max="2" width="23.28515625" style="2" customWidth="1"/>
    <col min="3" max="6" width="16.42578125" style="2" customWidth="1"/>
    <col min="7" max="15" width="16.42578125" style="1" customWidth="1"/>
    <col min="16" max="42" width="9.140625" style="2" customWidth="1"/>
    <col min="43" max="43" width="12.42578125" style="2" customWidth="1"/>
    <col min="44" max="65" width="9.140625" style="2" customWidth="1"/>
    <col min="66" max="66" width="12.140625" style="2" customWidth="1"/>
    <col min="67" max="70" width="9.140625" style="2" customWidth="1"/>
    <col min="71" max="75" width="9.140625" style="2" hidden="1" customWidth="1"/>
    <col min="76" max="76" width="9.140625" style="2" customWidth="1"/>
    <col min="77" max="81" width="9.140625" style="2" hidden="1" customWidth="1"/>
    <col min="82" max="82" width="9.140625" style="2" customWidth="1"/>
    <col min="83" max="87" width="9.140625" style="2" hidden="1" customWidth="1"/>
    <col min="88" max="88" width="9.140625" style="2" customWidth="1"/>
    <col min="89" max="93" width="9.140625" style="2" hidden="1" customWidth="1"/>
    <col min="94" max="94" width="9.140625" style="2" customWidth="1"/>
    <col min="95" max="99" width="9.140625" style="2" hidden="1" customWidth="1"/>
    <col min="100" max="100" width="9.140625" style="1" customWidth="1"/>
    <col min="101" max="105" width="9.140625" style="1" hidden="1" customWidth="1"/>
    <col min="106" max="106" width="9.140625" style="1" customWidth="1"/>
    <col min="107" max="111" width="9.140625" style="1" hidden="1" customWidth="1"/>
    <col min="112" max="112" width="9.140625" style="1" customWidth="1"/>
    <col min="113" max="117" width="9.140625" style="1" hidden="1" customWidth="1"/>
    <col min="118" max="118" width="9.140625" style="1" customWidth="1"/>
    <col min="119" max="148" width="9.140625" style="2" customWidth="1"/>
    <col min="149" max="149" width="9.140625" style="2" hidden="1" customWidth="1"/>
    <col min="150" max="157" width="9.140625" style="2" customWidth="1"/>
    <col min="158" max="158" width="9.140625" style="2" hidden="1" customWidth="1"/>
    <col min="159" max="163" width="9.140625" style="2" customWidth="1"/>
    <col min="164" max="164" width="9.140625" style="2" hidden="1" customWidth="1"/>
    <col min="165" max="174" width="9.140625" style="2" customWidth="1"/>
    <col min="175" max="178" width="8.85546875" style="2"/>
    <col min="179" max="179" width="12.7109375" style="2" bestFit="1" customWidth="1"/>
    <col min="180" max="16384" width="8.85546875" style="2"/>
  </cols>
  <sheetData>
    <row r="1" spans="1:179" ht="18.75" x14ac:dyDescent="0.3">
      <c r="A1" s="2" t="s">
        <v>53</v>
      </c>
      <c r="B1" s="6" t="s">
        <v>66</v>
      </c>
    </row>
    <row r="2" spans="1:179" ht="15.75" x14ac:dyDescent="0.25">
      <c r="A2" s="7" t="s">
        <v>52</v>
      </c>
      <c r="H2" s="1" t="str">
        <f>[1]GSVA_cur!$I$3</f>
        <v>As on 15.03.2024</v>
      </c>
    </row>
    <row r="3" spans="1:179" ht="15.75" x14ac:dyDescent="0.25">
      <c r="A3" s="7"/>
    </row>
    <row r="4" spans="1:179" ht="15.75" x14ac:dyDescent="0.25">
      <c r="A4" s="7"/>
      <c r="E4" s="5"/>
      <c r="F4" s="5" t="s">
        <v>57</v>
      </c>
    </row>
    <row r="5" spans="1:179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1" t="s">
        <v>65</v>
      </c>
      <c r="H5" s="11" t="s">
        <v>67</v>
      </c>
      <c r="I5" s="11" t="s">
        <v>68</v>
      </c>
      <c r="J5" s="11" t="s">
        <v>69</v>
      </c>
      <c r="K5" s="11" t="s">
        <v>70</v>
      </c>
      <c r="L5" s="11" t="s">
        <v>71</v>
      </c>
      <c r="M5" s="11" t="s">
        <v>72</v>
      </c>
      <c r="N5" s="11" t="s">
        <v>73</v>
      </c>
      <c r="O5" s="11" t="s">
        <v>74</v>
      </c>
    </row>
    <row r="6" spans="1:179" s="1" customFormat="1" ht="30" x14ac:dyDescent="0.25">
      <c r="A6" s="12" t="s">
        <v>26</v>
      </c>
      <c r="B6" s="13" t="s">
        <v>2</v>
      </c>
      <c r="C6" s="17">
        <f t="shared" ref="C6:N6" si="0">SUM(C7:C10)</f>
        <v>16930163</v>
      </c>
      <c r="D6" s="17">
        <f t="shared" si="0"/>
        <v>17672497</v>
      </c>
      <c r="E6" s="17">
        <f t="shared" si="0"/>
        <v>17431862</v>
      </c>
      <c r="F6" s="17">
        <f t="shared" si="0"/>
        <v>16923067.300000001</v>
      </c>
      <c r="G6" s="17">
        <f t="shared" si="0"/>
        <v>17644056</v>
      </c>
      <c r="H6" s="17">
        <f t="shared" si="0"/>
        <v>18769477.199999999</v>
      </c>
      <c r="I6" s="17">
        <f t="shared" si="0"/>
        <v>19454130.200000003</v>
      </c>
      <c r="J6" s="17">
        <f t="shared" si="0"/>
        <v>20326970</v>
      </c>
      <c r="K6" s="17">
        <f t="shared" si="0"/>
        <v>20437276</v>
      </c>
      <c r="L6" s="17">
        <f t="shared" si="0"/>
        <v>20691193.37513167</v>
      </c>
      <c r="M6" s="17">
        <f t="shared" si="0"/>
        <v>24038681.757245388</v>
      </c>
      <c r="N6" s="17">
        <f t="shared" si="0"/>
        <v>25778006.20582905</v>
      </c>
      <c r="O6" s="17">
        <f t="shared" ref="O6" si="1">SUM(O7:O10)</f>
        <v>27181833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W6" s="2"/>
    </row>
    <row r="7" spans="1:179" ht="15.75" x14ac:dyDescent="0.25">
      <c r="A7" s="15">
        <v>1.1000000000000001</v>
      </c>
      <c r="B7" s="16" t="s">
        <v>59</v>
      </c>
      <c r="C7" s="17">
        <v>11143150</v>
      </c>
      <c r="D7" s="17">
        <v>11675934</v>
      </c>
      <c r="E7" s="17">
        <v>11244514</v>
      </c>
      <c r="F7" s="17">
        <v>10434577.300000001</v>
      </c>
      <c r="G7" s="17">
        <v>10955996</v>
      </c>
      <c r="H7" s="17">
        <v>11697921.199999999</v>
      </c>
      <c r="I7" s="17">
        <v>12092509.200000001</v>
      </c>
      <c r="J7" s="17">
        <v>12653584</v>
      </c>
      <c r="K7" s="17">
        <v>12318561</v>
      </c>
      <c r="L7" s="17">
        <v>12683665</v>
      </c>
      <c r="M7" s="17">
        <v>15256152.299999999</v>
      </c>
      <c r="N7" s="17">
        <v>16108251</v>
      </c>
      <c r="O7" s="17">
        <v>16674701.999999998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1"/>
      <c r="FU7" s="1"/>
      <c r="FV7" s="1"/>
    </row>
    <row r="8" spans="1:179" ht="15.75" x14ac:dyDescent="0.25">
      <c r="A8" s="15">
        <v>1.2</v>
      </c>
      <c r="B8" s="16" t="s">
        <v>60</v>
      </c>
      <c r="C8" s="17">
        <v>4306675</v>
      </c>
      <c r="D8" s="17">
        <v>4517931</v>
      </c>
      <c r="E8" s="17">
        <v>4721048</v>
      </c>
      <c r="F8" s="17">
        <v>4984513</v>
      </c>
      <c r="G8" s="17">
        <v>5172500</v>
      </c>
      <c r="H8" s="17">
        <v>5353636</v>
      </c>
      <c r="I8" s="17">
        <v>5632851</v>
      </c>
      <c r="J8" s="17">
        <v>5872705</v>
      </c>
      <c r="K8" s="17">
        <v>6182145</v>
      </c>
      <c r="L8" s="17">
        <v>5930710.3751316704</v>
      </c>
      <c r="M8" s="17">
        <v>6619210.4572453899</v>
      </c>
      <c r="N8" s="17">
        <v>7400851.2058290495</v>
      </c>
      <c r="O8" s="17">
        <v>8124811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1"/>
      <c r="FU8" s="1"/>
      <c r="FV8" s="1"/>
    </row>
    <row r="9" spans="1:179" ht="15.75" x14ac:dyDescent="0.25">
      <c r="A9" s="15">
        <v>1.3</v>
      </c>
      <c r="B9" s="16" t="s">
        <v>61</v>
      </c>
      <c r="C9" s="17">
        <v>1235813</v>
      </c>
      <c r="D9" s="17">
        <v>1221246</v>
      </c>
      <c r="E9" s="17">
        <v>1198414</v>
      </c>
      <c r="F9" s="17">
        <v>1216908</v>
      </c>
      <c r="G9" s="17">
        <v>1220044</v>
      </c>
      <c r="H9" s="17">
        <v>1354355</v>
      </c>
      <c r="I9" s="17">
        <v>1355028</v>
      </c>
      <c r="J9" s="17">
        <v>1413641</v>
      </c>
      <c r="K9" s="17">
        <v>1548287</v>
      </c>
      <c r="L9" s="17">
        <v>1663414</v>
      </c>
      <c r="M9" s="17">
        <v>1710252</v>
      </c>
      <c r="N9" s="17">
        <v>1756243</v>
      </c>
      <c r="O9" s="17">
        <v>1794814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1"/>
      <c r="FU9" s="1"/>
      <c r="FV9" s="1"/>
    </row>
    <row r="10" spans="1:179" ht="15.75" x14ac:dyDescent="0.25">
      <c r="A10" s="15">
        <v>1.4</v>
      </c>
      <c r="B10" s="16" t="s">
        <v>62</v>
      </c>
      <c r="C10" s="17">
        <v>244525</v>
      </c>
      <c r="D10" s="17">
        <v>257386</v>
      </c>
      <c r="E10" s="17">
        <v>267886</v>
      </c>
      <c r="F10" s="17">
        <v>287069</v>
      </c>
      <c r="G10" s="17">
        <v>295516</v>
      </c>
      <c r="H10" s="17">
        <v>363565</v>
      </c>
      <c r="I10" s="17">
        <v>373742</v>
      </c>
      <c r="J10" s="17">
        <v>387040</v>
      </c>
      <c r="K10" s="17">
        <v>388283</v>
      </c>
      <c r="L10" s="17">
        <v>413404</v>
      </c>
      <c r="M10" s="17">
        <v>453067</v>
      </c>
      <c r="N10" s="17">
        <v>512660.99999999994</v>
      </c>
      <c r="O10" s="17">
        <v>587506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1"/>
      <c r="FU10" s="1"/>
      <c r="FV10" s="1"/>
    </row>
    <row r="11" spans="1:179" ht="15.75" x14ac:dyDescent="0.25">
      <c r="A11" s="8" t="s">
        <v>31</v>
      </c>
      <c r="B11" s="16" t="s">
        <v>3</v>
      </c>
      <c r="C11" s="17">
        <v>574633</v>
      </c>
      <c r="D11" s="17">
        <v>569944</v>
      </c>
      <c r="E11" s="17">
        <v>627605</v>
      </c>
      <c r="F11" s="17">
        <v>791610</v>
      </c>
      <c r="G11" s="17">
        <v>1059790</v>
      </c>
      <c r="H11" s="17">
        <v>1179564</v>
      </c>
      <c r="I11" s="17">
        <v>2418795</v>
      </c>
      <c r="J11" s="17">
        <v>2327628</v>
      </c>
      <c r="K11" s="17">
        <v>1616410</v>
      </c>
      <c r="L11" s="17">
        <v>1611590</v>
      </c>
      <c r="M11" s="17">
        <v>1412251.4336644714</v>
      </c>
      <c r="N11" s="17">
        <v>2304250.1007380574</v>
      </c>
      <c r="O11" s="17">
        <v>2512404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1"/>
      <c r="FU11" s="1"/>
      <c r="FV11" s="1"/>
    </row>
    <row r="12" spans="1:179" ht="15.75" x14ac:dyDescent="0.25">
      <c r="A12" s="18"/>
      <c r="B12" s="19" t="s">
        <v>28</v>
      </c>
      <c r="C12" s="20">
        <f t="shared" ref="C12:N12" si="2">C6+C11</f>
        <v>17504796</v>
      </c>
      <c r="D12" s="20">
        <f t="shared" si="2"/>
        <v>18242441</v>
      </c>
      <c r="E12" s="20">
        <f t="shared" si="2"/>
        <v>18059467</v>
      </c>
      <c r="F12" s="20">
        <f t="shared" si="2"/>
        <v>17714677.300000001</v>
      </c>
      <c r="G12" s="20">
        <f t="shared" si="2"/>
        <v>18703846</v>
      </c>
      <c r="H12" s="20">
        <f t="shared" si="2"/>
        <v>19949041.199999999</v>
      </c>
      <c r="I12" s="20">
        <f t="shared" si="2"/>
        <v>21872925.200000003</v>
      </c>
      <c r="J12" s="20">
        <f t="shared" si="2"/>
        <v>22654598</v>
      </c>
      <c r="K12" s="20">
        <f t="shared" si="2"/>
        <v>22053686</v>
      </c>
      <c r="L12" s="20">
        <f t="shared" si="2"/>
        <v>22302783.37513167</v>
      </c>
      <c r="M12" s="20">
        <f t="shared" si="2"/>
        <v>25450933.190909859</v>
      </c>
      <c r="N12" s="20">
        <f t="shared" si="2"/>
        <v>28082256.306567106</v>
      </c>
      <c r="O12" s="20">
        <f t="shared" ref="O12" si="3">O6+O11</f>
        <v>29694237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1"/>
      <c r="FU12" s="1"/>
      <c r="FV12" s="1"/>
    </row>
    <row r="13" spans="1:179" s="1" customFormat="1" ht="15.75" x14ac:dyDescent="0.25">
      <c r="A13" s="12" t="s">
        <v>32</v>
      </c>
      <c r="B13" s="13" t="s">
        <v>4</v>
      </c>
      <c r="C13" s="14">
        <v>6919442</v>
      </c>
      <c r="D13" s="14">
        <v>7392673</v>
      </c>
      <c r="E13" s="14">
        <v>8552794</v>
      </c>
      <c r="F13" s="14">
        <v>7465709</v>
      </c>
      <c r="G13" s="14">
        <v>9434858</v>
      </c>
      <c r="H13" s="14">
        <v>15447729.999999998</v>
      </c>
      <c r="I13" s="14">
        <v>13401460</v>
      </c>
      <c r="J13" s="14">
        <v>12410068</v>
      </c>
      <c r="K13" s="14">
        <v>12654695</v>
      </c>
      <c r="L13" s="14">
        <v>12790275</v>
      </c>
      <c r="M13" s="14">
        <v>14268129.999999998</v>
      </c>
      <c r="N13" s="14">
        <v>15566966</v>
      </c>
      <c r="O13" s="14">
        <v>16476135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W13" s="2"/>
    </row>
    <row r="14" spans="1:179" ht="45" x14ac:dyDescent="0.25">
      <c r="A14" s="8" t="s">
        <v>33</v>
      </c>
      <c r="B14" s="16" t="s">
        <v>5</v>
      </c>
      <c r="C14" s="17">
        <v>617379</v>
      </c>
      <c r="D14" s="17">
        <v>571750</v>
      </c>
      <c r="E14" s="17">
        <v>580578</v>
      </c>
      <c r="F14" s="17">
        <v>544507</v>
      </c>
      <c r="G14" s="17">
        <v>586902</v>
      </c>
      <c r="H14" s="17">
        <v>595835</v>
      </c>
      <c r="I14" s="17">
        <v>769407</v>
      </c>
      <c r="J14" s="17">
        <v>774162</v>
      </c>
      <c r="K14" s="17">
        <v>822145.99999999988</v>
      </c>
      <c r="L14" s="17">
        <v>639104</v>
      </c>
      <c r="M14" s="17">
        <v>699281</v>
      </c>
      <c r="N14" s="17">
        <v>783746</v>
      </c>
      <c r="O14" s="17">
        <v>845215.36784260091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3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3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3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1"/>
      <c r="FU14" s="1"/>
      <c r="FV14" s="1"/>
    </row>
    <row r="15" spans="1:179" ht="15.75" x14ac:dyDescent="0.25">
      <c r="A15" s="8" t="s">
        <v>34</v>
      </c>
      <c r="B15" s="16" t="s">
        <v>6</v>
      </c>
      <c r="C15" s="17">
        <v>8090539</v>
      </c>
      <c r="D15" s="17">
        <v>8133292</v>
      </c>
      <c r="E15" s="17">
        <v>8097091</v>
      </c>
      <c r="F15" s="17">
        <v>8618317</v>
      </c>
      <c r="G15" s="17">
        <v>9096263</v>
      </c>
      <c r="H15" s="17">
        <v>9624319</v>
      </c>
      <c r="I15" s="17">
        <v>9920724</v>
      </c>
      <c r="J15" s="17">
        <v>10912927</v>
      </c>
      <c r="K15" s="17">
        <v>11208434</v>
      </c>
      <c r="L15" s="17">
        <v>10191303</v>
      </c>
      <c r="M15" s="17">
        <v>11745240</v>
      </c>
      <c r="N15" s="17">
        <v>13247087</v>
      </c>
      <c r="O15" s="17">
        <v>14975694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3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3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3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1"/>
      <c r="FU15" s="1"/>
      <c r="FV15" s="1"/>
    </row>
    <row r="16" spans="1:179" ht="15.75" x14ac:dyDescent="0.25">
      <c r="A16" s="18"/>
      <c r="B16" s="19" t="s">
        <v>29</v>
      </c>
      <c r="C16" s="20">
        <f t="shared" ref="C16:K16" si="4">(C13+C14+C15)</f>
        <v>15627360</v>
      </c>
      <c r="D16" s="20">
        <f t="shared" si="4"/>
        <v>16097715</v>
      </c>
      <c r="E16" s="20">
        <f t="shared" si="4"/>
        <v>17230463</v>
      </c>
      <c r="F16" s="20">
        <f t="shared" si="4"/>
        <v>16628533</v>
      </c>
      <c r="G16" s="20">
        <f t="shared" si="4"/>
        <v>19118023</v>
      </c>
      <c r="H16" s="20">
        <f t="shared" si="4"/>
        <v>25667884</v>
      </c>
      <c r="I16" s="20">
        <f t="shared" si="4"/>
        <v>24091591</v>
      </c>
      <c r="J16" s="20">
        <f t="shared" si="4"/>
        <v>24097157</v>
      </c>
      <c r="K16" s="20">
        <f t="shared" si="4"/>
        <v>24685275</v>
      </c>
      <c r="L16" s="20">
        <f t="shared" ref="L16:M16" si="5">(L13+L14+L15)</f>
        <v>23620682</v>
      </c>
      <c r="M16" s="20">
        <f t="shared" si="5"/>
        <v>26712651</v>
      </c>
      <c r="N16" s="20">
        <f t="shared" ref="N16" si="6">(N13+N14+N15)</f>
        <v>29597799</v>
      </c>
      <c r="O16" s="20">
        <f t="shared" ref="O16" si="7">(O13+O14+O15)</f>
        <v>32297044.3678426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3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3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3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1"/>
      <c r="FU16" s="1"/>
      <c r="FV16" s="1"/>
    </row>
    <row r="17" spans="1:179" s="1" customFormat="1" ht="30" x14ac:dyDescent="0.25">
      <c r="A17" s="12" t="s">
        <v>35</v>
      </c>
      <c r="B17" s="13" t="s">
        <v>7</v>
      </c>
      <c r="C17" s="17">
        <f>C18+C19</f>
        <v>6474904.3179423101</v>
      </c>
      <c r="D17" s="17">
        <f t="shared" ref="D17:K17" si="8">D18+D19</f>
        <v>6448847.1448365422</v>
      </c>
      <c r="E17" s="17">
        <f t="shared" si="8"/>
        <v>7061881.3531770352</v>
      </c>
      <c r="F17" s="17">
        <f t="shared" si="8"/>
        <v>7516074.3418055885</v>
      </c>
      <c r="G17" s="17">
        <f t="shared" si="8"/>
        <v>8203083.5404688269</v>
      </c>
      <c r="H17" s="17">
        <f t="shared" si="8"/>
        <v>8700052.3337526731</v>
      </c>
      <c r="I17" s="17">
        <f t="shared" si="8"/>
        <v>9282616.6548393685</v>
      </c>
      <c r="J17" s="17">
        <f t="shared" si="8"/>
        <v>9834161.7803414986</v>
      </c>
      <c r="K17" s="17">
        <f t="shared" si="8"/>
        <v>10813008</v>
      </c>
      <c r="L17" s="17">
        <f t="shared" ref="L17:M17" si="9">L18+L19</f>
        <v>8654473</v>
      </c>
      <c r="M17" s="17">
        <f t="shared" si="9"/>
        <v>9236374</v>
      </c>
      <c r="N17" s="17">
        <f t="shared" ref="N17" si="10">N18+N19</f>
        <v>9741454.5709120017</v>
      </c>
      <c r="O17" s="17">
        <f t="shared" ref="O17" si="11">O18+O19</f>
        <v>10481018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W17" s="2"/>
    </row>
    <row r="18" spans="1:179" ht="15.75" x14ac:dyDescent="0.25">
      <c r="A18" s="15">
        <v>6.1</v>
      </c>
      <c r="B18" s="16" t="s">
        <v>8</v>
      </c>
      <c r="C18" s="14">
        <v>5803648.0112300776</v>
      </c>
      <c r="D18" s="14">
        <v>5799894.1878917981</v>
      </c>
      <c r="E18" s="14">
        <v>6335189.591169931</v>
      </c>
      <c r="F18" s="14">
        <v>6845064.9419458378</v>
      </c>
      <c r="G18" s="14">
        <v>7391164.3667319734</v>
      </c>
      <c r="H18" s="14">
        <v>7838464.2253178041</v>
      </c>
      <c r="I18" s="14">
        <v>8386497.7845220249</v>
      </c>
      <c r="J18" s="14">
        <v>8703688.6372810435</v>
      </c>
      <c r="K18" s="14">
        <v>9372782</v>
      </c>
      <c r="L18" s="14">
        <v>8262450</v>
      </c>
      <c r="M18" s="14">
        <v>8588214</v>
      </c>
      <c r="N18" s="14">
        <v>9082370.2685800008</v>
      </c>
      <c r="O18" s="14">
        <v>10481018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1"/>
      <c r="FU18" s="1"/>
      <c r="FV18" s="1"/>
    </row>
    <row r="19" spans="1:179" ht="15.75" x14ac:dyDescent="0.25">
      <c r="A19" s="15">
        <v>6.2</v>
      </c>
      <c r="B19" s="16" t="s">
        <v>9</v>
      </c>
      <c r="C19" s="14">
        <v>671256.30671223253</v>
      </c>
      <c r="D19" s="14">
        <v>648952.95694474399</v>
      </c>
      <c r="E19" s="14">
        <v>726691.762007104</v>
      </c>
      <c r="F19" s="14">
        <v>671009.39985975099</v>
      </c>
      <c r="G19" s="14">
        <v>811919.17373685399</v>
      </c>
      <c r="H19" s="14">
        <v>861588.10843486967</v>
      </c>
      <c r="I19" s="14">
        <v>896118.87031734316</v>
      </c>
      <c r="J19" s="14">
        <v>1130473.1430604553</v>
      </c>
      <c r="K19" s="14">
        <v>1440226</v>
      </c>
      <c r="L19" s="14">
        <v>392023</v>
      </c>
      <c r="M19" s="14">
        <v>648160</v>
      </c>
      <c r="N19" s="14">
        <v>659084.30233199999</v>
      </c>
      <c r="O19" s="1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1"/>
      <c r="FU19" s="1"/>
      <c r="FV19" s="1"/>
    </row>
    <row r="20" spans="1:179" s="1" customFormat="1" ht="60" x14ac:dyDescent="0.25">
      <c r="A20" s="21" t="s">
        <v>36</v>
      </c>
      <c r="B20" s="22" t="s">
        <v>10</v>
      </c>
      <c r="C20" s="17">
        <f>C21+C22+C23+C24+C25+C26+C27</f>
        <v>3439066.0038000001</v>
      </c>
      <c r="D20" s="17">
        <f t="shared" ref="D20:K20" si="12">D21+D22+D23+D24+D25+D26+D27</f>
        <v>3983598.7898445758</v>
      </c>
      <c r="E20" s="17">
        <f t="shared" si="12"/>
        <v>4507507.058936731</v>
      </c>
      <c r="F20" s="17">
        <f t="shared" si="12"/>
        <v>5352570.4382334203</v>
      </c>
      <c r="G20" s="17">
        <f t="shared" si="12"/>
        <v>6084312.3955682935</v>
      </c>
      <c r="H20" s="17">
        <f t="shared" si="12"/>
        <v>6129802.4903146699</v>
      </c>
      <c r="I20" s="17">
        <f t="shared" si="12"/>
        <v>6457703.9265863318</v>
      </c>
      <c r="J20" s="17">
        <f t="shared" si="12"/>
        <v>6942228.839955274</v>
      </c>
      <c r="K20" s="17">
        <f t="shared" si="12"/>
        <v>7531258</v>
      </c>
      <c r="L20" s="17">
        <f t="shared" ref="L20:N20" si="13">L21+L22+L23+L24+L25+L26+L27</f>
        <v>6885667</v>
      </c>
      <c r="M20" s="17">
        <f t="shared" si="13"/>
        <v>7798854</v>
      </c>
      <c r="N20" s="17">
        <f t="shared" si="13"/>
        <v>10533655</v>
      </c>
      <c r="O20" s="17">
        <f t="shared" ref="O20" si="14">O21+O22+O23+O24+O25+O26+O27</f>
        <v>12299443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W20" s="2"/>
    </row>
    <row r="21" spans="1:179" ht="15.75" x14ac:dyDescent="0.25">
      <c r="A21" s="15">
        <v>7.1</v>
      </c>
      <c r="B21" s="16" t="s">
        <v>11</v>
      </c>
      <c r="C21" s="14">
        <v>850495.99999999988</v>
      </c>
      <c r="D21" s="14">
        <v>946621.99999999988</v>
      </c>
      <c r="E21" s="14">
        <v>1079951</v>
      </c>
      <c r="F21" s="14">
        <v>1004020.0000000001</v>
      </c>
      <c r="G21" s="14">
        <v>965852</v>
      </c>
      <c r="H21" s="14">
        <v>919550</v>
      </c>
      <c r="I21" s="14">
        <v>1060215</v>
      </c>
      <c r="J21" s="14">
        <v>1045662.9999999999</v>
      </c>
      <c r="K21" s="14">
        <v>656067</v>
      </c>
      <c r="L21" s="14">
        <v>357226</v>
      </c>
      <c r="M21" s="14">
        <v>604783</v>
      </c>
      <c r="N21" s="14">
        <v>615127</v>
      </c>
      <c r="O21" s="14">
        <v>625646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1"/>
      <c r="FU21" s="1"/>
      <c r="FV21" s="1"/>
    </row>
    <row r="22" spans="1:179" ht="15.75" x14ac:dyDescent="0.25">
      <c r="A22" s="15">
        <v>7.2</v>
      </c>
      <c r="B22" s="16" t="s">
        <v>12</v>
      </c>
      <c r="C22" s="14">
        <v>1766331.3712412245</v>
      </c>
      <c r="D22" s="14">
        <v>2096831.8032235727</v>
      </c>
      <c r="E22" s="14">
        <v>2312529.1690214407</v>
      </c>
      <c r="F22" s="14">
        <v>2976464.8342831484</v>
      </c>
      <c r="G22" s="14">
        <v>3348583.4808338569</v>
      </c>
      <c r="H22" s="14">
        <v>3580272.0795949139</v>
      </c>
      <c r="I22" s="14">
        <v>3940460.9688660917</v>
      </c>
      <c r="J22" s="14">
        <v>4385855.5345268473</v>
      </c>
      <c r="K22" s="14">
        <v>5251426</v>
      </c>
      <c r="L22" s="14">
        <v>5053999</v>
      </c>
      <c r="M22" s="14">
        <v>5595454</v>
      </c>
      <c r="N22" s="14">
        <v>8197733</v>
      </c>
      <c r="O22" s="14">
        <v>9867940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1"/>
      <c r="FU22" s="1"/>
      <c r="FV22" s="1"/>
    </row>
    <row r="23" spans="1:179" ht="15.75" x14ac:dyDescent="0.25">
      <c r="A23" s="15">
        <v>7.3</v>
      </c>
      <c r="B23" s="16" t="s">
        <v>13</v>
      </c>
      <c r="C23" s="14">
        <v>1336.3724598317772</v>
      </c>
      <c r="D23" s="14">
        <v>667.07127272405182</v>
      </c>
      <c r="E23" s="14">
        <v>414.58955350788864</v>
      </c>
      <c r="F23" s="14">
        <v>507.75984234862494</v>
      </c>
      <c r="G23" s="14">
        <v>537.54167601468941</v>
      </c>
      <c r="H23" s="14">
        <v>835.50627953362937</v>
      </c>
      <c r="I23" s="14">
        <v>676.09882000997902</v>
      </c>
      <c r="J23" s="14">
        <v>1082.4884229220743</v>
      </c>
      <c r="K23" s="14">
        <v>902</v>
      </c>
      <c r="L23" s="14">
        <v>1086</v>
      </c>
      <c r="M23" s="14">
        <v>1876</v>
      </c>
      <c r="N23" s="14">
        <v>1918</v>
      </c>
      <c r="O23" s="1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1"/>
      <c r="FU23" s="1"/>
      <c r="FV23" s="1"/>
    </row>
    <row r="24" spans="1:179" ht="15.75" x14ac:dyDescent="0.25">
      <c r="A24" s="15">
        <v>7.4</v>
      </c>
      <c r="B24" s="16" t="s">
        <v>14</v>
      </c>
      <c r="C24" s="14">
        <v>6817.4363168229793</v>
      </c>
      <c r="D24" s="14">
        <v>12554.214141455297</v>
      </c>
      <c r="E24" s="14">
        <v>12314.702017535627</v>
      </c>
      <c r="F24" s="14">
        <v>17190.965288432228</v>
      </c>
      <c r="G24" s="14">
        <v>33439.411090847789</v>
      </c>
      <c r="H24" s="14">
        <v>38049.851155260978</v>
      </c>
      <c r="I24" s="14">
        <v>38079.498992310233</v>
      </c>
      <c r="J24" s="14">
        <v>22948.479996912356</v>
      </c>
      <c r="K24" s="14">
        <v>28316</v>
      </c>
      <c r="L24" s="14">
        <v>1125</v>
      </c>
      <c r="M24" s="14">
        <v>24444</v>
      </c>
      <c r="N24" s="14">
        <v>27426</v>
      </c>
      <c r="O24" s="1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1"/>
      <c r="FU24" s="1"/>
      <c r="FV24" s="1"/>
    </row>
    <row r="25" spans="1:179" ht="30" x14ac:dyDescent="0.25">
      <c r="A25" s="15">
        <v>7.5</v>
      </c>
      <c r="B25" s="16" t="s">
        <v>15</v>
      </c>
      <c r="C25" s="14">
        <v>8793.8237821209641</v>
      </c>
      <c r="D25" s="14">
        <v>10074.701206824004</v>
      </c>
      <c r="E25" s="14">
        <v>10659.598344246679</v>
      </c>
      <c r="F25" s="14">
        <v>12922.878819491021</v>
      </c>
      <c r="G25" s="14">
        <v>14330.961967574021</v>
      </c>
      <c r="H25" s="14">
        <v>15117.053284961394</v>
      </c>
      <c r="I25" s="14">
        <v>16423.359907920516</v>
      </c>
      <c r="J25" s="14">
        <v>17698.337008592724</v>
      </c>
      <c r="K25" s="14">
        <v>11950</v>
      </c>
      <c r="L25" s="14">
        <v>10929</v>
      </c>
      <c r="M25" s="14">
        <v>19333</v>
      </c>
      <c r="N25" s="14">
        <v>23496</v>
      </c>
      <c r="O25" s="1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1"/>
      <c r="FU25" s="1"/>
      <c r="FV25" s="1"/>
    </row>
    <row r="26" spans="1:179" ht="15.75" x14ac:dyDescent="0.25">
      <c r="A26" s="15">
        <v>7.6</v>
      </c>
      <c r="B26" s="16" t="s">
        <v>16</v>
      </c>
      <c r="C26" s="17">
        <v>95035</v>
      </c>
      <c r="D26" s="17">
        <v>98050</v>
      </c>
      <c r="E26" s="17">
        <v>100219</v>
      </c>
      <c r="F26" s="17">
        <v>98997</v>
      </c>
      <c r="G26" s="17">
        <v>101119</v>
      </c>
      <c r="H26" s="17">
        <v>101481</v>
      </c>
      <c r="I26" s="17">
        <v>108634.99999999999</v>
      </c>
      <c r="J26" s="17">
        <v>159024</v>
      </c>
      <c r="K26" s="17">
        <v>162223</v>
      </c>
      <c r="L26" s="17">
        <v>157226</v>
      </c>
      <c r="M26" s="17">
        <v>149705</v>
      </c>
      <c r="N26" s="17">
        <v>158017</v>
      </c>
      <c r="O26" s="17">
        <v>172255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1"/>
      <c r="FU26" s="1"/>
      <c r="FV26" s="1"/>
    </row>
    <row r="27" spans="1:179" ht="45" x14ac:dyDescent="0.25">
      <c r="A27" s="15">
        <v>7.7</v>
      </c>
      <c r="B27" s="16" t="s">
        <v>17</v>
      </c>
      <c r="C27" s="17">
        <v>710256</v>
      </c>
      <c r="D27" s="17">
        <v>818799</v>
      </c>
      <c r="E27" s="17">
        <v>991419</v>
      </c>
      <c r="F27" s="17">
        <v>1242467</v>
      </c>
      <c r="G27" s="17">
        <v>1620450</v>
      </c>
      <c r="H27" s="17">
        <v>1474497</v>
      </c>
      <c r="I27" s="17">
        <v>1293214</v>
      </c>
      <c r="J27" s="17">
        <v>1309957</v>
      </c>
      <c r="K27" s="17">
        <v>1420374</v>
      </c>
      <c r="L27" s="17">
        <v>1304076</v>
      </c>
      <c r="M27" s="17">
        <v>1403259</v>
      </c>
      <c r="N27" s="17">
        <v>1509938</v>
      </c>
      <c r="O27" s="17">
        <v>1633602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1"/>
      <c r="FU27" s="1"/>
      <c r="FV27" s="1"/>
    </row>
    <row r="28" spans="1:179" ht="15.75" x14ac:dyDescent="0.25">
      <c r="A28" s="8" t="s">
        <v>37</v>
      </c>
      <c r="B28" s="16" t="s">
        <v>18</v>
      </c>
      <c r="C28" s="17">
        <v>2478434</v>
      </c>
      <c r="D28" s="17">
        <v>2731371</v>
      </c>
      <c r="E28" s="17">
        <v>2979637</v>
      </c>
      <c r="F28" s="17">
        <v>3308676</v>
      </c>
      <c r="G28" s="17">
        <v>3583432</v>
      </c>
      <c r="H28" s="17">
        <v>3531226.9999999995</v>
      </c>
      <c r="I28" s="17">
        <v>4016236</v>
      </c>
      <c r="J28" s="17">
        <v>4096746</v>
      </c>
      <c r="K28" s="17">
        <v>4268103</v>
      </c>
      <c r="L28" s="17">
        <v>4334736</v>
      </c>
      <c r="M28" s="17">
        <v>4293498</v>
      </c>
      <c r="N28" s="17">
        <v>4375967</v>
      </c>
      <c r="O28" s="17">
        <v>4454734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1"/>
      <c r="FU28" s="1"/>
      <c r="FV28" s="1"/>
    </row>
    <row r="29" spans="1:179" ht="45" x14ac:dyDescent="0.25">
      <c r="A29" s="8" t="s">
        <v>38</v>
      </c>
      <c r="B29" s="16" t="s">
        <v>19</v>
      </c>
      <c r="C29" s="17">
        <v>8379569</v>
      </c>
      <c r="D29" s="17">
        <v>8912923</v>
      </c>
      <c r="E29" s="17">
        <v>9162092</v>
      </c>
      <c r="F29" s="17">
        <v>9584849</v>
      </c>
      <c r="G29" s="17">
        <v>9976336</v>
      </c>
      <c r="H29" s="17">
        <v>10389646</v>
      </c>
      <c r="I29" s="17">
        <v>10829620</v>
      </c>
      <c r="J29" s="17">
        <v>11032236</v>
      </c>
      <c r="K29" s="17">
        <v>11249291</v>
      </c>
      <c r="L29" s="17">
        <v>10745569</v>
      </c>
      <c r="M29" s="17">
        <v>11717211.160255842</v>
      </c>
      <c r="N29" s="17">
        <v>12256375.840695109</v>
      </c>
      <c r="O29" s="17">
        <v>12974502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1"/>
      <c r="FU29" s="1"/>
      <c r="FV29" s="1"/>
    </row>
    <row r="30" spans="1:179" ht="15.75" x14ac:dyDescent="0.25">
      <c r="A30" s="8" t="s">
        <v>39</v>
      </c>
      <c r="B30" s="16" t="s">
        <v>54</v>
      </c>
      <c r="C30" s="17">
        <v>3260755</v>
      </c>
      <c r="D30" s="17">
        <v>3634262.0000000005</v>
      </c>
      <c r="E30" s="17">
        <v>3734326</v>
      </c>
      <c r="F30" s="17">
        <v>3948462.9999999995</v>
      </c>
      <c r="G30" s="17">
        <v>4098722</v>
      </c>
      <c r="H30" s="17">
        <v>4549844</v>
      </c>
      <c r="I30" s="17">
        <v>5365791</v>
      </c>
      <c r="J30" s="17">
        <v>5827180</v>
      </c>
      <c r="K30" s="17">
        <v>6212914</v>
      </c>
      <c r="L30" s="17">
        <v>5889248</v>
      </c>
      <c r="M30" s="17">
        <v>6097908</v>
      </c>
      <c r="N30" s="17">
        <v>6397136</v>
      </c>
      <c r="O30" s="17">
        <v>6962748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1"/>
      <c r="FU30" s="1"/>
      <c r="FV30" s="1"/>
    </row>
    <row r="31" spans="1:179" ht="15.75" x14ac:dyDescent="0.25">
      <c r="A31" s="8" t="s">
        <v>40</v>
      </c>
      <c r="B31" s="16" t="s">
        <v>20</v>
      </c>
      <c r="C31" s="17">
        <v>3132686</v>
      </c>
      <c r="D31" s="17">
        <v>3117501</v>
      </c>
      <c r="E31" s="17">
        <v>3237664</v>
      </c>
      <c r="F31" s="17">
        <v>3565247</v>
      </c>
      <c r="G31" s="17">
        <v>3770421</v>
      </c>
      <c r="H31" s="17">
        <v>4009214</v>
      </c>
      <c r="I31" s="17">
        <v>4529992</v>
      </c>
      <c r="J31" s="17">
        <v>4655049</v>
      </c>
      <c r="K31" s="17">
        <v>5013360</v>
      </c>
      <c r="L31" s="17">
        <v>3904382</v>
      </c>
      <c r="M31" s="17">
        <v>4244929.1197643299</v>
      </c>
      <c r="N31" s="17">
        <v>4550180</v>
      </c>
      <c r="O31" s="17">
        <v>4930965.8896112302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1"/>
      <c r="FU31" s="1"/>
      <c r="FV31" s="1"/>
    </row>
    <row r="32" spans="1:179" ht="15.75" x14ac:dyDescent="0.25">
      <c r="A32" s="18"/>
      <c r="B32" s="19" t="s">
        <v>30</v>
      </c>
      <c r="C32" s="20">
        <f>C17+C20+C28+C29+C30+C31</f>
        <v>27165414.321742311</v>
      </c>
      <c r="D32" s="20">
        <f t="shared" ref="D32:G32" si="15">D17+D20+D28+D29+D30+D31</f>
        <v>28828502.934681118</v>
      </c>
      <c r="E32" s="20">
        <f t="shared" si="15"/>
        <v>30683107.412113767</v>
      </c>
      <c r="F32" s="20">
        <f t="shared" si="15"/>
        <v>33275879.780039009</v>
      </c>
      <c r="G32" s="20">
        <f t="shared" si="15"/>
        <v>35716306.936037123</v>
      </c>
      <c r="H32" s="20">
        <f t="shared" ref="H32:I32" si="16">H17+H20+H28+H29+H30+H31</f>
        <v>37309785.824067339</v>
      </c>
      <c r="I32" s="20">
        <f t="shared" si="16"/>
        <v>40481959.581425697</v>
      </c>
      <c r="J32" s="20">
        <f t="shared" ref="J32:K32" si="17">J17+J20+J28+J29+J30+J31</f>
        <v>42387601.620296776</v>
      </c>
      <c r="K32" s="20">
        <f t="shared" si="17"/>
        <v>45087934</v>
      </c>
      <c r="L32" s="20">
        <f t="shared" ref="L32:M32" si="18">L17+L20+L28+L29+L30+L31</f>
        <v>40414075</v>
      </c>
      <c r="M32" s="20">
        <f t="shared" si="18"/>
        <v>43388774.28002017</v>
      </c>
      <c r="N32" s="20">
        <f t="shared" ref="N32" si="19">N17+N20+N28+N29+N30+N31</f>
        <v>47854768.411607116</v>
      </c>
      <c r="O32" s="20">
        <f t="shared" ref="O32" si="20">O17+O20+O28+O29+O30+O31</f>
        <v>52103410.889611229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1"/>
      <c r="FU32" s="1"/>
      <c r="FV32" s="1"/>
    </row>
    <row r="33" spans="1:179" s="1" customFormat="1" ht="30" x14ac:dyDescent="0.25">
      <c r="A33" s="23" t="s">
        <v>27</v>
      </c>
      <c r="B33" s="24" t="s">
        <v>51</v>
      </c>
      <c r="C33" s="25">
        <f>C12+C16+C32</f>
        <v>60297570.321742311</v>
      </c>
      <c r="D33" s="25">
        <f>D12+D16+D32</f>
        <v>63168658.934681118</v>
      </c>
      <c r="E33" s="25">
        <f t="shared" ref="E33:G33" si="21">E12+E16+E32</f>
        <v>65973037.412113771</v>
      </c>
      <c r="F33" s="25">
        <f t="shared" si="21"/>
        <v>67619090.080039009</v>
      </c>
      <c r="G33" s="25">
        <f t="shared" si="21"/>
        <v>73538175.936037123</v>
      </c>
      <c r="H33" s="25">
        <f t="shared" ref="H33:I33" si="22">H12+H16+H32</f>
        <v>82926711.024067342</v>
      </c>
      <c r="I33" s="25">
        <f t="shared" si="22"/>
        <v>86446475.7814257</v>
      </c>
      <c r="J33" s="25">
        <f t="shared" ref="J33:K33" si="23">J12+J16+J32</f>
        <v>89139356.620296776</v>
      </c>
      <c r="K33" s="25">
        <f t="shared" si="23"/>
        <v>91826895</v>
      </c>
      <c r="L33" s="25">
        <f t="shared" ref="L33:M33" si="24">L12+L16+L32</f>
        <v>86337540.375131667</v>
      </c>
      <c r="M33" s="25">
        <f t="shared" si="24"/>
        <v>95552358.47093004</v>
      </c>
      <c r="N33" s="25">
        <f t="shared" ref="N33" si="25">N12+N16+N32</f>
        <v>105534823.71817422</v>
      </c>
      <c r="O33" s="25">
        <f t="shared" ref="O33" si="26">O12+O16+O32</f>
        <v>114094692.25745383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W33" s="2"/>
    </row>
    <row r="34" spans="1:179" ht="15.75" x14ac:dyDescent="0.25">
      <c r="A34" s="26" t="s">
        <v>43</v>
      </c>
      <c r="B34" s="27" t="s">
        <v>25</v>
      </c>
      <c r="C34" s="17">
        <f>GSVA_const!C34</f>
        <v>7063428</v>
      </c>
      <c r="D34" s="17">
        <f>GSVA_const!D34</f>
        <v>7224060.0000000009</v>
      </c>
      <c r="E34" s="17">
        <f>GSVA_const!E34</f>
        <v>7480173</v>
      </c>
      <c r="F34" s="17">
        <f>GSVA_const!F34</f>
        <v>8113839.9999999991</v>
      </c>
      <c r="G34" s="17">
        <f>GSVA_const!G34</f>
        <v>8679100</v>
      </c>
      <c r="H34" s="17">
        <f>GSVA_const!H34</f>
        <v>9289589.7729224507</v>
      </c>
      <c r="I34" s="17">
        <f>GSVA_const!I34</f>
        <v>9333431.1043856367</v>
      </c>
      <c r="J34" s="17">
        <f>GSVA_const!J34</f>
        <v>9458888.7814891227</v>
      </c>
      <c r="K34" s="17">
        <f>GSVA_const!K34</f>
        <v>10022626.778018575</v>
      </c>
      <c r="L34" s="17">
        <f>GSVA_const!L34</f>
        <v>9140285.7316062357</v>
      </c>
      <c r="M34" s="17">
        <f>GSVA_const!M34</f>
        <v>9926938.3826503158</v>
      </c>
      <c r="N34" s="17">
        <f>GSVA_const!N34</f>
        <v>10517049.723115448</v>
      </c>
      <c r="O34" s="17">
        <f>GSVA_const!O34</f>
        <v>11328507.794126058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</row>
    <row r="35" spans="1:179" ht="15.75" x14ac:dyDescent="0.25">
      <c r="A35" s="26" t="s">
        <v>44</v>
      </c>
      <c r="B35" s="27" t="s">
        <v>24</v>
      </c>
      <c r="C35" s="17">
        <f>GSVA_const!C35</f>
        <v>2847843</v>
      </c>
      <c r="D35" s="17">
        <f>GSVA_const!D35</f>
        <v>3037500</v>
      </c>
      <c r="E35" s="17">
        <f>GSVA_const!E35</f>
        <v>2706300</v>
      </c>
      <c r="F35" s="17">
        <f>GSVA_const!F35</f>
        <v>2764300</v>
      </c>
      <c r="G35" s="17">
        <f>GSVA_const!G35</f>
        <v>3012400</v>
      </c>
      <c r="H35" s="17">
        <f>GSVA_const!H35</f>
        <v>3371000</v>
      </c>
      <c r="I35" s="17">
        <f>GSVA_const!I35</f>
        <v>3534155.637145326</v>
      </c>
      <c r="J35" s="17">
        <f>GSVA_const!J35</f>
        <v>3679800</v>
      </c>
      <c r="K35" s="17">
        <f>GSVA_const!K35</f>
        <v>3821637.2139867754</v>
      </c>
      <c r="L35" s="17">
        <f>GSVA_const!L35</f>
        <v>3674777.1229268052</v>
      </c>
      <c r="M35" s="17">
        <f>GSVA_const!M35</f>
        <v>4039662.1774288071</v>
      </c>
      <c r="N35" s="17">
        <f>GSVA_const!N35</f>
        <v>4450817.7351785572</v>
      </c>
      <c r="O35" s="17">
        <f>GSVA_const!O35</f>
        <v>4807572.4398704516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</row>
    <row r="36" spans="1:179" ht="30" x14ac:dyDescent="0.25">
      <c r="A36" s="28" t="s">
        <v>45</v>
      </c>
      <c r="B36" s="29" t="s">
        <v>63</v>
      </c>
      <c r="C36" s="20">
        <f>C33+C34-C35</f>
        <v>64513155.321742311</v>
      </c>
      <c r="D36" s="20">
        <f t="shared" ref="D36:M36" si="27">D33+D34-D35</f>
        <v>67355218.934681118</v>
      </c>
      <c r="E36" s="20">
        <f t="shared" si="27"/>
        <v>70746910.412113771</v>
      </c>
      <c r="F36" s="20">
        <f t="shared" si="27"/>
        <v>72968630.080039009</v>
      </c>
      <c r="G36" s="20">
        <f t="shared" si="27"/>
        <v>79204875.936037123</v>
      </c>
      <c r="H36" s="20">
        <f t="shared" si="27"/>
        <v>88845300.796989799</v>
      </c>
      <c r="I36" s="20">
        <f t="shared" si="27"/>
        <v>92245751.248666003</v>
      </c>
      <c r="J36" s="20">
        <f t="shared" si="27"/>
        <v>94918445.401785895</v>
      </c>
      <c r="K36" s="20">
        <f t="shared" si="27"/>
        <v>98027884.56403181</v>
      </c>
      <c r="L36" s="20">
        <f t="shared" si="27"/>
        <v>91803048.983811095</v>
      </c>
      <c r="M36" s="20">
        <f t="shared" si="27"/>
        <v>101439634.67615154</v>
      </c>
      <c r="N36" s="20">
        <f t="shared" ref="N36" si="28">N33+N34-N35</f>
        <v>111601055.7061111</v>
      </c>
      <c r="O36" s="20">
        <f t="shared" ref="O36" si="29">O33+O34-O35</f>
        <v>120615627.61170945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</row>
    <row r="37" spans="1:179" ht="15.75" x14ac:dyDescent="0.25">
      <c r="A37" s="26" t="s">
        <v>46</v>
      </c>
      <c r="B37" s="27" t="s">
        <v>42</v>
      </c>
      <c r="C37" s="17">
        <f>GSVA_cur!C37</f>
        <v>2015910</v>
      </c>
      <c r="D37" s="17">
        <f>GSVA_cur!D37</f>
        <v>2046780</v>
      </c>
      <c r="E37" s="17">
        <f>GSVA_cur!E37</f>
        <v>2078120</v>
      </c>
      <c r="F37" s="17">
        <f>GSVA_cur!F37</f>
        <v>2109940</v>
      </c>
      <c r="G37" s="17">
        <f>GSVA_cur!G37</f>
        <v>2142250</v>
      </c>
      <c r="H37" s="17">
        <f>GSVA_cur!H37</f>
        <v>2175050</v>
      </c>
      <c r="I37" s="17">
        <f>GSVA_cur!I37</f>
        <v>2208360</v>
      </c>
      <c r="J37" s="17">
        <f>GSVA_cur!J37</f>
        <v>2242170</v>
      </c>
      <c r="K37" s="17">
        <f>GSVA_cur!K37</f>
        <v>2276500</v>
      </c>
      <c r="L37" s="17">
        <f>GSVA_cur!L37</f>
        <v>2296720</v>
      </c>
      <c r="M37" s="17">
        <f>GSVA_cur!M37</f>
        <v>2323010</v>
      </c>
      <c r="N37" s="17">
        <f>GSVA_cur!N37</f>
        <v>2346920</v>
      </c>
      <c r="O37" s="17">
        <f>GSVA_cur!O37</f>
        <v>2370820</v>
      </c>
    </row>
    <row r="38" spans="1:179" ht="15.75" x14ac:dyDescent="0.25">
      <c r="A38" s="28" t="s">
        <v>47</v>
      </c>
      <c r="B38" s="29" t="s">
        <v>64</v>
      </c>
      <c r="C38" s="20">
        <f>C36/C37*1000</f>
        <v>32002.001737052902</v>
      </c>
      <c r="D38" s="20">
        <f t="shared" ref="D38:M38" si="30">D36/D37*1000</f>
        <v>32907.893830641849</v>
      </c>
      <c r="E38" s="20">
        <f t="shared" si="30"/>
        <v>34043.707972645359</v>
      </c>
      <c r="F38" s="20">
        <f t="shared" si="30"/>
        <v>34583.272548053028</v>
      </c>
      <c r="G38" s="20">
        <f t="shared" si="30"/>
        <v>36972.751049614715</v>
      </c>
      <c r="H38" s="20">
        <f t="shared" si="30"/>
        <v>40847.475137118592</v>
      </c>
      <c r="I38" s="20">
        <f t="shared" si="30"/>
        <v>41771.156536373601</v>
      </c>
      <c r="J38" s="20">
        <f t="shared" si="30"/>
        <v>42333.295602824895</v>
      </c>
      <c r="K38" s="20">
        <f t="shared" si="30"/>
        <v>43060.788299596665</v>
      </c>
      <c r="L38" s="20">
        <f t="shared" si="30"/>
        <v>39971.371775319189</v>
      </c>
      <c r="M38" s="20">
        <f t="shared" si="30"/>
        <v>43667.325872962901</v>
      </c>
      <c r="N38" s="20">
        <f t="shared" ref="N38" si="31">N36/N37*1000</f>
        <v>47552.134587506647</v>
      </c>
      <c r="O38" s="20">
        <f t="shared" ref="O38" si="32">O36/O37*1000</f>
        <v>50875.067534317008</v>
      </c>
      <c r="BO38" s="4"/>
      <c r="BP38" s="4"/>
      <c r="BQ38" s="4"/>
      <c r="BR38" s="4"/>
    </row>
    <row r="39" spans="1:179" x14ac:dyDescent="0.25">
      <c r="B39" s="2" t="s">
        <v>76</v>
      </c>
    </row>
    <row r="41" spans="1:179" x14ac:dyDescent="0.25">
      <c r="B41" s="2" t="s">
        <v>78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6" max="1048575" man="1"/>
    <brk id="42" max="1048575" man="1"/>
    <brk id="106" max="95" man="1"/>
    <brk id="142" max="1048575" man="1"/>
    <brk id="166" max="1048575" man="1"/>
    <brk id="174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2024-04-12T07:21:58Z</dcterms:modified>
</cp:coreProperties>
</file>